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'Доходы'!$A$1:$K$99</definedName>
    <definedName name="_xlnm.Print_Area" localSheetId="3">'Расходы'!$B$1:$P$198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<sst xmlns="http://schemas.openxmlformats.org/spreadsheetml/2006/main" count="3221" uniqueCount="1067">
  <si>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</si>
  <si>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</si>
  <si>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</si>
  <si>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</si>
  <si>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</si>
  <si>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</si>
  <si>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</si>
  <si>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</si>
  <si>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</si>
  <si>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</si>
  <si>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</si>
  <si>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</si>
  <si>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</si>
  <si>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</si>
  <si>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</si>
  <si>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</si>
  <si>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</si>
  <si>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</si>
  <si>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</si>
  <si>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</si>
  <si>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</si>
  <si>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</si>
  <si>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</si>
  <si>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</si>
  <si>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</si>
  <si>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</si>
  <si>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</si>
  <si>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</si>
  <si>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</si>
  <si>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</si>
  <si>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</si>
  <si>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</si>
  <si>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</si>
  <si>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</si>
  <si>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</si>
  <si>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</si>
  <si>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</si>
  <si>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</si>
  <si>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</si>
  <si>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</si>
  <si>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</si>
  <si>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</si>
  <si>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</si>
  <si>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</si>
  <si>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</si>
  <si>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</si>
  <si>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</si>
  <si>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</si>
  <si>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</si>
  <si>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</si>
  <si>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</si>
  <si>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</si>
  <si>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</si>
  <si>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</si>
  <si>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</si>
  <si>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</si>
  <si>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</si>
  <si>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</si>
  <si>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</si>
  <si>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</si>
  <si>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</si>
  <si>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</si>
  <si>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</si>
  <si>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</si>
  <si>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</si>
  <si>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</si>
  <si>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</si>
  <si>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</si>
  <si>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</si>
  <si>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</si>
  <si>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</si>
  <si>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</si>
  <si>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</si>
  <si>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</si>
  <si>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</si>
  <si>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</si>
  <si>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</si>
  <si>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</si>
  <si>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</si>
  <si>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</si>
  <si>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</si>
  <si>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</si>
  <si>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</si>
  <si>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</si>
  <si>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</si>
  <si>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</si>
  <si>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</si>
  <si>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</si>
  <si>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</si>
  <si>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</si>
  <si>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</si>
  <si>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</si>
  <si>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</si>
  <si>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</si>
  <si>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</si>
  <si>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</si>
  <si>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</si>
  <si>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</si>
  <si>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</si>
  <si>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</si>
  <si>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</si>
  <si>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</si>
  <si>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</si>
  <si>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</si>
  <si>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</si>
  <si>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</si>
  <si>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</si>
  <si>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</si>
  <si>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</si>
  <si>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</si>
  <si>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</si>
  <si>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</si>
  <si>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</si>
  <si>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</si>
  <si>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</si>
  <si>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</si>
  <si>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</si>
  <si>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</si>
  <si>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</si>
  <si>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</si>
  <si>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</si>
  <si>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</si>
  <si>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</si>
  <si>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</si>
  <si>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</si>
  <si>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</si>
  <si>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</si>
  <si>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</si>
  <si>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</si>
  <si>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</si>
  <si>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</si>
  <si>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</si>
  <si>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</si>
  <si>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</si>
  <si>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</si>
  <si>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</si>
  <si>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</si>
  <si>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</si>
  <si>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</si>
  <si>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</si>
  <si>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</si>
  <si>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</si>
  <si>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</si>
  <si>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</si>
  <si>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</si>
  <si>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</si>
  <si>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</si>
  <si>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</si>
  <si>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</si>
  <si>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</si>
  <si>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</si>
  <si>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</si>
  <si>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</si>
  <si>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</si>
  <si>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</si>
  <si>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</si>
  <si>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</si>
  <si>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</si>
  <si>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</si>
  <si>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</si>
  <si>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</si>
  <si>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</si>
  <si>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</si>
  <si>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</si>
  <si>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</si>
  <si>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</si>
  <si>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</si>
  <si>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</si>
  <si>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</si>
  <si>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</si>
  <si>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</si>
  <si>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</si>
  <si>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</si>
  <si>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</si>
  <si>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</si>
  <si>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</si>
  <si>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</si>
  <si>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</si>
  <si>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</si>
  <si>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</si>
  <si>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</si>
  <si>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</si>
  <si>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</si>
  <si>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</si>
  <si>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</si>
  <si>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</si>
  <si>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</si>
  <si>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</si>
  <si>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</si>
  <si>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</si>
  <si>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</si>
  <si>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</si>
  <si>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</si>
  <si>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</si>
  <si>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</si>
  <si>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</si>
  <si>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</si>
  <si>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</si>
  <si>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</si>
  <si>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</si>
  <si>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</si>
  <si>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</si>
  <si>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</si>
  <si>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</si>
  <si>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</si>
  <si>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</si>
  <si>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</si>
  <si>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</si>
  <si>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</si>
  <si>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</si>
  <si>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</si>
  <si>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</si>
  <si>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</si>
  <si>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</si>
  <si>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</si>
  <si>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</si>
  <si>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</si>
  <si>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</si>
  <si>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</si>
  <si>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</si>
  <si>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</si>
  <si>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</si>
  <si>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</si>
  <si>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</si>
  <si>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</si>
  <si>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</si>
  <si>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</si>
  <si>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</si>
  <si>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</si>
  <si>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</si>
  <si>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</si>
  <si>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</si>
  <si>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</si>
  <si>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</si>
  <si>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</si>
  <si>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</si>
  <si>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</si>
  <si>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</si>
  <si>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</si>
  <si>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</si>
  <si>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</si>
  <si>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</si>
  <si>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</si>
  <si>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</si>
  <si>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</si>
  <si>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</si>
  <si>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</si>
  <si>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</si>
  <si>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</si>
  <si>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</si>
  <si>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</si>
  <si>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</si>
  <si>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</si>
  <si>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</si>
  <si>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</si>
  <si>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</si>
  <si>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</si>
  <si>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</si>
  <si>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</si>
  <si>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</si>
  <si>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</si>
  <si>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</si>
  <si>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</si>
  <si>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</si>
  <si>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</si>
  <si>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</si>
  <si>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</si>
  <si>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</si>
  <si>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</si>
  <si>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</si>
  <si>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</si>
  <si>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</si>
  <si>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</si>
  <si>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</si>
  <si>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</si>
  <si>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</si>
  <si>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</si>
  <si>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</si>
  <si>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</si>
  <si>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</si>
  <si>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</si>
  <si>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</si>
  <si>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</si>
  <si>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</si>
  <si>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</si>
  <si>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</si>
  <si>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</si>
  <si>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</si>
  <si>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</si>
  <si>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</si>
  <si>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</si>
  <si>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</si>
  <si>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</si>
  <si>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</si>
  <si>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</si>
  <si>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</si>
  <si>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</si>
  <si>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</si>
  <si>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</si>
  <si>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</si>
  <si>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</si>
  <si>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</si>
  <si>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</si>
  <si>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</si>
  <si>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</si>
  <si>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</si>
  <si>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</si>
  <si>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</si>
  <si>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</si>
  <si>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</si>
  <si>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</si>
  <si>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</si>
  <si>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</si>
  <si>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</si>
  <si>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</si>
  <si>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</si>
  <si>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</si>
  <si>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</si>
  <si>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</si>
  <si>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</si>
  <si>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</si>
  <si>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</si>
  <si>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</si>
  <si>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</si>
  <si>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</si>
  <si>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</si>
  <si>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</si>
  <si>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</si>
  <si>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</si>
  <si>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</si>
  <si>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</si>
  <si>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</si>
  <si>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</si>
  <si>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</si>
  <si>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</si>
  <si>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</si>
  <si>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</si>
  <si>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</si>
  <si>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</si>
  <si>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</si>
  <si>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</si>
  <si>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</si>
  <si>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</si>
  <si>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</si>
  <si>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</si>
  <si>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</si>
  <si>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</si>
  <si>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</si>
  <si>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</si>
  <si>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</si>
  <si>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</si>
  <si>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</si>
  <si>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</si>
  <si>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</si>
  <si>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</si>
  <si>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</si>
  <si>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</si>
  <si>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</si>
  <si>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</si>
  <si>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</si>
  <si>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</si>
  <si>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</si>
  <si>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</si>
  <si>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</si>
  <si>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</si>
  <si>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</si>
  <si>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</si>
  <si>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</si>
  <si>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</si>
  <si>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</si>
  <si>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</si>
  <si>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</si>
  <si>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</si>
  <si>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</si>
  <si>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</si>
  <si>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</si>
  <si>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</si>
  <si>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</si>
  <si>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</si>
  <si>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</si>
  <si>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</si>
  <si>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</si>
  <si>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</si>
  <si>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</si>
  <si>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</si>
  <si>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</si>
  <si>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</si>
  <si>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</si>
  <si>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</si>
  <si>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</si>
  <si>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</si>
  <si>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</si>
  <si>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</si>
  <si>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</si>
  <si>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</si>
  <si>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</si>
  <si>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</si>
  <si>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</si>
  <si>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</si>
  <si>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</si>
  <si>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</si>
  <si>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</si>
  <si>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</si>
  <si>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</si>
  <si>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</si>
  <si>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</si>
  <si>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</si>
  <si>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</si>
  <si>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</si>
  <si>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</si>
  <si>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</si>
  <si>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</si>
  <si>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</si>
  <si>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</si>
  <si>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</si>
  <si>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</si>
  <si>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</si>
  <si>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</si>
  <si>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</si>
  <si>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</si>
  <si>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</si>
  <si>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</si>
  <si>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</si>
  <si>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</si>
  <si>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</si>
  <si>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</si>
  <si>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</si>
  <si>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</si>
  <si>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</si>
  <si>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</si>
  <si>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</si>
  <si>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</si>
  <si>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</si>
  <si>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</si>
  <si>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</si>
  <si>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</si>
  <si>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</si>
  <si>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</si>
  <si>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</si>
  <si>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</si>
  <si>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</si>
  <si>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</si>
  <si>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</si>
  <si>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</si>
  <si>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</si>
  <si>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</si>
  <si>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</si>
  <si>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</si>
  <si>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</si>
  <si>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</si>
  <si>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</si>
  <si>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</si>
  <si>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</si>
  <si>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</si>
  <si>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</si>
  <si>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</si>
  <si>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</si>
  <si>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</si>
  <si>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</si>
  <si>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</si>
  <si>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</si>
  <si>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</si>
  <si>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</si>
  <si>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</si>
  <si>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</si>
  <si>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</si>
  <si>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</si>
  <si>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</si>
  <si>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</si>
  <si>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</si>
  <si>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</si>
  <si>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</si>
  <si>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</si>
  <si>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</si>
  <si>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</si>
  <si>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</si>
  <si>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</si>
  <si>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</si>
  <si>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</si>
  <si>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</si>
  <si>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</si>
  <si>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</si>
  <si>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</si>
  <si>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</si>
  <si>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</si>
  <si>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</si>
  <si>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</si>
  <si>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</si>
  <si>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</si>
  <si>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</si>
  <si>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</si>
  <si>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</si>
  <si>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</si>
  <si>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</si>
  <si>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</si>
  <si>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</si>
  <si>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</si>
  <si>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</si>
  <si>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</si>
  <si>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</si>
  <si>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</si>
  <si>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</si>
  <si>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</si>
  <si>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</si>
  <si>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</si>
  <si>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</si>
  <si>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</si>
  <si>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</si>
  <si>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</si>
  <si>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</si>
  <si>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</si>
  <si>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</si>
  <si>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</si>
  <si>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</si>
  <si>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</si>
  <si>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</si>
  <si>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</si>
  <si>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</si>
  <si>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</si>
  <si>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</si>
  <si>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</si>
  <si>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</si>
  <si>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</si>
  <si>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</si>
  <si>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</si>
  <si>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</si>
  <si>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</si>
  <si>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</si>
  <si>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</si>
  <si>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</si>
  <si>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</si>
  <si>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</si>
  <si>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</si>
  <si>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</si>
  <si>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</si>
  <si>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</si>
  <si>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</si>
  <si>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</si>
  <si>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</si>
  <si>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</si>
  <si>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</si>
  <si>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</si>
  <si>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</si>
  <si>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</si>
  <si>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</si>
  <si>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</si>
  <si>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</si>
  <si>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</si>
  <si>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</si>
  <si>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</si>
  <si>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</si>
  <si>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</si>
  <si>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</si>
  <si>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</si>
  <si>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</si>
  <si>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</si>
  <si>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</si>
  <si>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</si>
  <si>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</si>
  <si>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</si>
  <si>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</si>
  <si>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</si>
  <si>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</si>
  <si>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</si>
  <si>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</si>
  <si>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</si>
  <si>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</si>
  <si>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</si>
  <si>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</si>
  <si>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</si>
  <si>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</si>
  <si>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</si>
  <si>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</si>
  <si>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</si>
  <si>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</si>
  <si>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</si>
  <si>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</si>
  <si>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</si>
  <si>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</si>
  <si>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</si>
  <si>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</si>
  <si>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</si>
  <si>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</si>
  <si>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</si>
  <si>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</si>
  <si>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</si>
  <si>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</si>
  <si>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</si>
  <si>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</si>
  <si>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</si>
  <si>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</si>
  <si>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</si>
  <si>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</si>
  <si>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</si>
  <si>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</si>
  <si>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</si>
  <si>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</si>
  <si>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</si>
  <si>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</si>
  <si>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</si>
  <si>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</si>
  <si>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</si>
  <si>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</si>
  <si>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</si>
  <si>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</si>
  <si>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</si>
  <si>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</si>
  <si>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</si>
  <si>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</si>
  <si>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</si>
  <si>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</si>
  <si>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</si>
  <si>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</si>
  <si>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</si>
  <si>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</si>
  <si>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</si>
  <si>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</si>
  <si>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</si>
  <si>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</si>
  <si>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</si>
  <si>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</si>
  <si>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</si>
  <si>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</si>
  <si>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</si>
  <si>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</si>
  <si>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</si>
  <si>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</si>
  <si>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</si>
  <si>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</si>
  <si>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</si>
  <si>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</si>
  <si>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</si>
  <si>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</si>
  <si>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</si>
  <si>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</si>
  <si>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</si>
  <si>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</si>
  <si>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</si>
  <si>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</si>
  <si>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</si>
  <si>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</si>
  <si>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</si>
  <si>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</si>
  <si>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</si>
  <si>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</si>
  <si>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</si>
  <si>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</si>
  <si>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</si>
  <si>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</si>
  <si>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</si>
  <si>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</si>
  <si>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</si>
  <si>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</si>
  <si>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</si>
  <si>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</si>
  <si>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</si>
  <si>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</si>
  <si>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</si>
  <si>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</si>
  <si>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</si>
  <si>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</si>
  <si>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</si>
  <si>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</si>
  <si>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</si>
  <si>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</si>
  <si>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</si>
  <si>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</si>
  <si>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</si>
  <si>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</si>
  <si>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</si>
  <si>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</si>
  <si>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</si>
  <si>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</si>
  <si>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</si>
  <si>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</si>
  <si>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</si>
  <si>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</si>
  <si>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</si>
  <si>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</si>
  <si>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</si>
  <si>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</si>
  <si>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</si>
  <si>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</si>
  <si>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</si>
  <si>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</si>
  <si>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</si>
  <si>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</si>
  <si>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</si>
  <si>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</si>
  <si>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</si>
  <si>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</si>
  <si>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</si>
  <si>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</si>
  <si>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</si>
  <si>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</si>
  <si>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</si>
  <si>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</si>
  <si>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</si>
  <si>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</si>
  <si>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</si>
  <si>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</si>
  <si>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</si>
  <si>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</si>
  <si>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</si>
  <si>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</si>
  <si>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</si>
  <si>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</si>
  <si>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</si>
  <si>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</si>
  <si>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</si>
  <si>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</si>
  <si>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</si>
  <si>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</si>
  <si>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</si>
  <si>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</si>
  <si>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</si>
  <si>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</si>
  <si>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</si>
  <si>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</si>
  <si>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</si>
  <si>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</si>
  <si>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</si>
  <si>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</si>
  <si>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</si>
  <si>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</si>
  <si>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</si>
  <si>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</si>
  <si>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</si>
  <si>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</si>
  <si>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</si>
  <si>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</si>
  <si>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</si>
  <si>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</si>
  <si>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</si>
  <si>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</si>
  <si>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</si>
  <si>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</si>
  <si>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</si>
  <si>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</si>
  <si>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</si>
  <si>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</si>
  <si>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</si>
  <si>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</si>
  <si>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</si>
  <si>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</si>
  <si>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</si>
  <si>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</si>
  <si>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</si>
  <si>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</si>
  <si>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</si>
  <si>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</si>
  <si>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</si>
  <si>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</si>
  <si>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</si>
  <si>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</si>
  <si>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</si>
  <si>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</si>
  <si>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</si>
  <si>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</si>
  <si>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</si>
  <si>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</si>
  <si>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</si>
  <si>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</si>
  <si>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</si>
  <si>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</si>
  <si>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</si>
  <si>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</si>
  <si>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</si>
  <si>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</si>
  <si>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</si>
  <si>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</si>
  <si>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</si>
  <si>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</si>
  <si>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</si>
  <si>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</si>
  <si>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</si>
  <si>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</si>
  <si>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</si>
  <si>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</si>
  <si>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</si>
  <si>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</si>
  <si>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</si>
  <si>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</si>
  <si>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</si>
  <si>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</si>
  <si>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</si>
  <si>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</si>
  <si>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</si>
  <si>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</si>
  <si>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</si>
  <si>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</si>
  <si>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</si>
  <si>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</si>
  <si>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</si>
  <si>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</si>
  <si>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</si>
  <si>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</si>
  <si>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</si>
  <si>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</si>
  <si>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</si>
  <si>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</si>
  <si>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</si>
  <si>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</si>
  <si>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</si>
  <si>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</si>
  <si>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</si>
  <si>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</si>
  <si>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</si>
  <si>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</si>
  <si>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</si>
  <si>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</si>
  <si>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</si>
  <si>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</si>
  <si>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</si>
  <si>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</si>
  <si>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</si>
  <si>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</si>
  <si>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</si>
  <si>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</si>
  <si>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</si>
  <si>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</si>
  <si>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</si>
  <si>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</si>
  <si>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</si>
  <si>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</si>
  <si>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</si>
  <si>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</si>
  <si>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</si>
  <si>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</si>
  <si>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</si>
  <si>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</si>
  <si>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</si>
  <si>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</si>
  <si>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</si>
  <si>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</si>
  <si>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</si>
  <si>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</si>
  <si>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</si>
  <si>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</si>
  <si>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</si>
  <si>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</si>
  <si>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</si>
  <si>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</si>
  <si>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</si>
  <si>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</si>
  <si>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</si>
  <si>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</si>
  <si>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</si>
  <si>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</si>
  <si>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</si>
  <si>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</si>
  <si>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</si>
  <si>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</si>
  <si>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</si>
  <si>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</si>
  <si>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</si>
  <si>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</si>
  <si>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</si>
  <si>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</si>
  <si>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</si>
  <si>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</si>
  <si>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</si>
  <si>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</si>
  <si>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</si>
  <si>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</si>
  <si>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</si>
  <si>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</si>
  <si>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</si>
  <si>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</si>
  <si>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</si>
  <si>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</si>
  <si>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</si>
  <si>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</si>
  <si>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</si>
  <si>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</si>
  <si>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</si>
  <si>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</si>
  <si>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</si>
  <si>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</si>
  <si>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</si>
  <si>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</si>
  <si>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</si>
  <si>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60000 00141</t>
  </si>
  <si>
    <t>60000 00151</t>
  </si>
  <si>
    <t>60000 00152</t>
  </si>
  <si>
    <t>60000 00161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</si>
  <si>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</si>
  <si>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</si>
  <si>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</si>
  <si>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</si>
  <si>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</si>
  <si>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</si>
  <si>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</si>
  <si>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</si>
  <si>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</si>
  <si>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</si>
  <si>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</si>
  <si>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</si>
  <si>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</si>
  <si>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</si>
  <si>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</si>
  <si>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</si>
  <si>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2.4</t>
  </si>
  <si>
    <t>2.3.1</t>
  </si>
  <si>
    <t>2.3.2</t>
  </si>
  <si>
    <t>2.3.3</t>
  </si>
  <si>
    <t>2.4.1</t>
  </si>
  <si>
    <t>3.3</t>
  </si>
  <si>
    <t>3.5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</si>
  <si>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</si>
  <si>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</si>
  <si>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</si>
  <si>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</si>
  <si>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</si>
  <si>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</si>
  <si>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</si>
  <si>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</si>
  <si>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</si>
  <si>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</si>
  <si>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</si>
  <si>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</si>
  <si>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</si>
  <si>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</si>
  <si>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</si>
  <si>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</si>
  <si>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</si>
  <si>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</si>
  <si>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</si>
  <si>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</si>
  <si>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</si>
  <si>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</si>
  <si>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</si>
  <si>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</si>
  <si>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</si>
  <si>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</si>
  <si>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</si>
  <si>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</si>
  <si>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</si>
  <si>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</si>
  <si>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</si>
  <si>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</si>
  <si>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</si>
  <si>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</si>
  <si>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</si>
  <si>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</si>
  <si>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</si>
  <si>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</si>
  <si>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</si>
  <si>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</si>
  <si>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</si>
  <si>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</si>
  <si>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</si>
  <si>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</si>
  <si>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</si>
  <si>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</si>
  <si>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</si>
  <si>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</si>
  <si>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</si>
  <si>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</si>
  <si>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</si>
  <si>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</si>
  <si>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</si>
  <si>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</si>
  <si>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</si>
  <si>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</si>
  <si>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</si>
  <si>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</si>
  <si>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</si>
  <si>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</si>
  <si>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</si>
  <si>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</si>
  <si>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</si>
  <si>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</si>
  <si>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</si>
  <si>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60000 00163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</si>
  <si>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</si>
  <si>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</si>
  <si>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</si>
  <si>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</si>
  <si>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2.1.1.2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</si>
  <si>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</si>
  <si>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</si>
  <si>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</si>
  <si>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</si>
  <si>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</si>
  <si>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815</t>
  </si>
  <si>
    <t>4.1.</t>
  </si>
  <si>
    <t xml:space="preserve"> 1 16 02000 02 0000 140</t>
  </si>
  <si>
    <t>Администартивные штрафы, установленные законами субъектов Российской Федерации об административных правонарушениях</t>
  </si>
  <si>
    <t>1 16 02010 02 0100 140</t>
  </si>
  <si>
    <t>Штрафы, предусмотренные ст. 12 - 37-1, 44 Закона Санкт-Петербурга от 12.05.2010 № 273-70 "Об административных правонарушениях в Санкт-Петербурге"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</si>
  <si>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</si>
  <si>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</si>
  <si>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</si>
  <si>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</si>
  <si>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</si>
  <si>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</si>
  <si>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</si>
  <si>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</si>
  <si>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</si>
  <si>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</si>
  <si>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</si>
  <si>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</si>
  <si>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</si>
  <si>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муниципального контракта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</si>
  <si>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</si>
  <si>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</si>
  <si>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</si>
  <si>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</si>
  <si>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</si>
  <si>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</si>
  <si>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</si>
  <si>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3.5.1</t>
  </si>
  <si>
    <t>3.7</t>
  </si>
  <si>
    <t>3.7.1</t>
  </si>
  <si>
    <t>3.8</t>
  </si>
  <si>
    <t>3.8.1</t>
  </si>
  <si>
    <t>3.9</t>
  </si>
  <si>
    <t>3.9.1</t>
  </si>
  <si>
    <t>3.10</t>
  </si>
  <si>
    <t>3.10.1</t>
  </si>
  <si>
    <t>Расходы на осуществление противодействия коррупции в пределах полномочий муниципального образования</t>
  </si>
  <si>
    <t>09200 00500</t>
  </si>
  <si>
    <t>7.1.2</t>
  </si>
  <si>
    <t>7.2.1</t>
  </si>
  <si>
    <t>Обеспечение проектирования благоустройства при размещении элементов благоустройства</t>
  </si>
  <si>
    <t>60000 00132</t>
  </si>
  <si>
    <t>Размещение, содержание, включая ремонт, ограждений декоративных, ограждений газонных, полусфер, надолбов, приствольных решеток, устройств для вертикального озеленения и цветочного оформления, навесов, беседок, уличной мебели, урн, элементов озеленения, информационных щитов и стендов, планировочного устройства, за исключением велосипедных дорожек; размещение покрытий, в том числе предназначенных для кратковременного и длительного хранения индивидуального автотранспорта, на внутриквартальных территориях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</si>
  <si>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</si>
  <si>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7.3</t>
  </si>
  <si>
    <t>7.3.1</t>
  </si>
  <si>
    <t>7.4</t>
  </si>
  <si>
    <t>7.4.1</t>
  </si>
  <si>
    <t>Размещение контейнерных площадок на внутриквартальных территориях, ремонт элементов благоустройства, расположенных на контейнерных площадках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</si>
  <si>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</si>
  <si>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7.5</t>
  </si>
  <si>
    <t>7.5.1</t>
  </si>
  <si>
    <t>7.6</t>
  </si>
  <si>
    <t>7.6.1</t>
  </si>
  <si>
    <t>Содержание, в том числе уборка, территорий зеленых насаждений общего пользования местного значения (включая расположенных на них элементов благоустройства), защита зеленых насаждений на указанных территориях</t>
  </si>
  <si>
    <t>7.7</t>
  </si>
  <si>
    <t>7.7.1</t>
  </si>
  <si>
    <t>Создание (размещение), переустройство, восстановление и ремонт объектов зеленых насаждений, расположенных на территориях зеленых насаждений общего пользования местного значения</t>
  </si>
  <si>
    <t>60000 00154</t>
  </si>
  <si>
    <t>Размещение, содержание спортивных, детских площадок, включая ремонт расположенных на них элементов благоустройства, на внутриквартальных территориях</t>
  </si>
  <si>
    <t>7.8</t>
  </si>
  <si>
    <t>7.8.1</t>
  </si>
  <si>
    <t>7.9</t>
  </si>
  <si>
    <t>7.9.1</t>
  </si>
  <si>
    <t>Временное размещение, содержание, включая ремонт, элементов оформления Санкт-Петербурга к мероприятиям, в том числе культурно-массовым мероприятиям, городского, всероссийского и международного значения на внутриквартальных территориях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</si>
  <si>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</si>
  <si>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7.10</t>
  </si>
  <si>
    <t>7.10.1</t>
  </si>
  <si>
    <t>10.2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</si>
  <si>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</si>
  <si>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</si>
  <si>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</si>
  <si>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</si>
  <si>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</si>
  <si>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</si>
  <si>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</si>
  <si>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</si>
  <si>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</si>
  <si>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</si>
  <si>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полугодие 2020 года</t>
  </si>
  <si>
    <t>за полугодие 2020 года</t>
  </si>
  <si>
    <t xml:space="preserve">                                                                    за полугодие 2020 года     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</si>
</sst>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3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15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5" fillId="48" borderId="11" xfId="60" applyNumberFormat="1" applyFont="1" applyFill="1" applyBorder="1" applyAlignment="1">
      <alignment horizontal="center" vertical="center"/>
    </xf>
    <xf numFmtId="190" fontId="47" fillId="48" borderId="11" xfId="60" applyNumberFormat="1" applyFont="1" applyFill="1" applyBorder="1" applyAlignment="1">
      <alignment horizontal="center" vertical="center"/>
    </xf>
    <xf numFmtId="190" fontId="17" fillId="50" borderId="11" xfId="60" applyNumberFormat="1" applyFont="1" applyFill="1" applyBorder="1" applyAlignment="1">
      <alignment horizontal="center"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85" fontId="44" fillId="0" borderId="11" xfId="0" applyNumberFormat="1" applyFont="1" applyBorder="1" applyAlignment="1">
      <alignment horizontal="center" vertical="center"/>
    </xf>
    <xf numFmtId="185" fontId="51" fillId="0" borderId="11" xfId="0" applyNumberFormat="1" applyFont="1" applyBorder="1" applyAlignment="1">
      <alignment horizontal="center" vertical="center" wrapText="1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3" fillId="50" borderId="11" xfId="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185" fontId="41" fillId="50" borderId="11" xfId="0" applyNumberFormat="1" applyFont="1" applyFill="1" applyBorder="1" applyAlignment="1">
      <alignment horizontal="center" vertical="center" wrapText="1"/>
    </xf>
    <xf numFmtId="19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8" fillId="51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190" fontId="44" fillId="0" borderId="11" xfId="60" applyNumberFormat="1" applyFont="1" applyFill="1" applyBorder="1" applyAlignment="1">
      <alignment horizontal="center" vertical="center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190" fontId="56" fillId="0" borderId="11" xfId="60" applyNumberFormat="1" applyFont="1" applyFill="1" applyBorder="1" applyAlignment="1">
      <alignment horizontal="center" vertical="center" wrapText="1"/>
    </xf>
    <xf numFmtId="190" fontId="57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44" fillId="48" borderId="11" xfId="60" applyNumberFormat="1" applyFont="1" applyFill="1" applyBorder="1" applyAlignment="1">
      <alignment horizontal="center" vertical="center"/>
    </xf>
    <xf numFmtId="190" fontId="57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50" fillId="48" borderId="11" xfId="60" applyNumberFormat="1" applyFont="1" applyFill="1" applyBorder="1" applyAlignment="1">
      <alignment horizontal="center" vertical="center"/>
    </xf>
    <xf numFmtId="190" fontId="50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4" fillId="50" borderId="11" xfId="60" applyNumberFormat="1" applyFont="1" applyFill="1" applyBorder="1" applyAlignment="1">
      <alignment horizontal="center" vertical="center"/>
    </xf>
    <xf numFmtId="190" fontId="58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4" fillId="51" borderId="11" xfId="60" applyNumberFormat="1" applyFont="1" applyFill="1" applyBorder="1" applyAlignment="1">
      <alignment horizontal="center" vertical="center" wrapText="1"/>
    </xf>
    <xf numFmtId="190" fontId="51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8" fillId="17" borderId="11" xfId="60" applyNumberFormat="1" applyFont="1" applyFill="1" applyBorder="1" applyAlignment="1">
      <alignment horizontal="center" vertical="center" wrapText="1"/>
    </xf>
    <xf numFmtId="190" fontId="48" fillId="50" borderId="11" xfId="60" applyNumberFormat="1" applyFont="1" applyFill="1" applyBorder="1" applyAlignment="1">
      <alignment horizontal="center" vertical="center" wrapText="1"/>
    </xf>
    <xf numFmtId="190" fontId="54" fillId="50" borderId="11" xfId="60" applyNumberFormat="1" applyFont="1" applyFill="1" applyBorder="1" applyAlignment="1">
      <alignment horizontal="center" vertical="center" wrapText="1"/>
    </xf>
    <xf numFmtId="190" fontId="54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8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9" fillId="0" borderId="11" xfId="60" applyNumberFormat="1" applyFont="1" applyBorder="1" applyAlignment="1">
      <alignment horizontal="center" vertical="center" wrapText="1"/>
    </xf>
    <xf numFmtId="185" fontId="49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9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90" fontId="51" fillId="0" borderId="11" xfId="60" applyNumberFormat="1" applyFont="1" applyBorder="1" applyAlignment="1">
      <alignment horizontal="center" vertical="center" wrapText="1"/>
    </xf>
    <xf numFmtId="19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2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3" fillId="40" borderId="11" xfId="60" applyNumberFormat="1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51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2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3" fillId="50" borderId="11" xfId="60" applyNumberFormat="1" applyFont="1" applyFill="1" applyBorder="1" applyAlignment="1">
      <alignment horizontal="center" vertical="center" wrapText="1"/>
    </xf>
    <xf numFmtId="0" fontId="53" fillId="50" borderId="11" xfId="0" applyFont="1" applyFill="1" applyBorder="1" applyAlignment="1">
      <alignment horizontal="center" vertical="center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9" fillId="0" borderId="11" xfId="60" applyNumberFormat="1" applyFont="1" applyBorder="1" applyAlignment="1" applyProtection="1">
      <alignment horizontal="center" vertical="center" wrapText="1"/>
      <protection locked="0"/>
    </xf>
    <xf numFmtId="190" fontId="52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6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9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90" fontId="53" fillId="51" borderId="11" xfId="60" applyNumberFormat="1" applyFont="1" applyFill="1" applyBorder="1" applyAlignment="1">
      <alignment horizontal="center" vertical="center" wrapText="1"/>
    </xf>
    <xf numFmtId="185" fontId="53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8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3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49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19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24" fillId="48" borderId="0" xfId="0" applyFont="1" applyFill="1" applyBorder="1" applyAlignment="1">
      <alignment/>
    </xf>
    <xf numFmtId="0" fontId="24" fillId="0" borderId="0" xfId="0" applyFont="1" applyAlignment="1">
      <alignment/>
    </xf>
    <xf numFmtId="49" fontId="31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vertical="top" wrapText="1"/>
    </xf>
    <xf numFmtId="0" fontId="6" fillId="50" borderId="0" xfId="0" applyFont="1" applyFill="1" applyBorder="1" applyAlignment="1">
      <alignment/>
    </xf>
    <xf numFmtId="0" fontId="6" fillId="50" borderId="0" xfId="0" applyFont="1" applyFill="1" applyAlignment="1">
      <alignment/>
    </xf>
    <xf numFmtId="0" fontId="53" fillId="50" borderId="11" xfId="6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3" t="s">
        <v>570</v>
      </c>
      <c r="E1" s="1423"/>
      <c r="F1" s="1423"/>
      <c r="G1" s="1423"/>
    </row>
    <row r="2" spans="1:7" ht="12.75">
      <c r="A2" s="1424" t="s">
        <v>575</v>
      </c>
      <c r="B2" s="1424"/>
      <c r="C2" s="1424"/>
      <c r="D2" s="1424"/>
      <c r="E2" s="1424"/>
      <c r="F2" s="1424"/>
      <c r="G2" s="1424"/>
    </row>
    <row r="3" spans="1:7" ht="12.75">
      <c r="A3" s="26"/>
      <c r="B3" s="26"/>
      <c r="C3" s="26" t="s">
        <v>574</v>
      </c>
      <c r="D3" s="80"/>
      <c r="E3" s="26" t="s">
        <v>573</v>
      </c>
      <c r="F3" s="1437">
        <v>39374</v>
      </c>
      <c r="G3" s="1423"/>
    </row>
    <row r="4" spans="1:7" ht="15">
      <c r="A4" s="1425" t="s">
        <v>571</v>
      </c>
      <c r="B4" s="1426"/>
      <c r="C4" s="1426"/>
      <c r="D4" s="1426"/>
      <c r="E4" s="1426"/>
      <c r="F4" s="1426"/>
      <c r="G4" s="1426"/>
    </row>
    <row r="5" spans="1:7" ht="15">
      <c r="A5" s="1438" t="s">
        <v>576</v>
      </c>
      <c r="B5" s="1438"/>
      <c r="C5" s="1438"/>
      <c r="D5" s="1438"/>
      <c r="E5" s="1438"/>
      <c r="F5" s="1438"/>
      <c r="G5" s="1438"/>
    </row>
    <row r="6" spans="1:7" ht="15">
      <c r="A6" s="1436" t="s">
        <v>572</v>
      </c>
      <c r="B6" s="1436"/>
      <c r="C6" s="1436"/>
      <c r="D6" s="1436"/>
      <c r="E6" s="1436"/>
      <c r="F6" s="1436"/>
      <c r="G6" s="1436"/>
    </row>
    <row r="7" spans="1:7" ht="40.5" customHeight="1">
      <c r="A7" s="1427" t="s">
        <v>439</v>
      </c>
      <c r="B7" s="1430" t="s">
        <v>440</v>
      </c>
      <c r="C7" s="1431"/>
      <c r="D7" s="64" t="s">
        <v>441</v>
      </c>
      <c r="E7" s="64" t="s">
        <v>442</v>
      </c>
      <c r="F7" s="1434" t="s">
        <v>136</v>
      </c>
      <c r="G7" s="1435"/>
    </row>
    <row r="8" spans="1:7" ht="24" customHeight="1">
      <c r="A8" s="1428"/>
      <c r="B8" s="1432">
        <v>2006</v>
      </c>
      <c r="C8" s="1433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29"/>
      <c r="B9" s="67" t="s">
        <v>138</v>
      </c>
      <c r="C9" s="67" t="s">
        <v>438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566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567</v>
      </c>
      <c r="B11" s="63"/>
      <c r="C11" s="63"/>
      <c r="D11" s="63"/>
      <c r="E11" s="63"/>
      <c r="F11" s="63"/>
      <c r="G11" s="63"/>
    </row>
    <row r="12" spans="1:7" ht="12.75">
      <c r="A12" s="70" t="s">
        <v>568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569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416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567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417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418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419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420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421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567</v>
      </c>
      <c r="B21" s="63"/>
      <c r="C21" s="63"/>
      <c r="D21" s="63"/>
      <c r="E21" s="63"/>
      <c r="F21" s="63"/>
      <c r="G21" s="63"/>
    </row>
    <row r="22" spans="1:7" ht="12.75">
      <c r="A22" s="70" t="s">
        <v>422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423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424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425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426</v>
      </c>
      <c r="B27" s="63"/>
      <c r="C27" s="63"/>
      <c r="D27" s="63"/>
      <c r="E27" s="63"/>
      <c r="F27" s="76"/>
      <c r="G27" s="76"/>
    </row>
    <row r="28" spans="1:7" ht="12.75">
      <c r="A28" s="70" t="s">
        <v>427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428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429</v>
      </c>
      <c r="B32" s="63"/>
      <c r="C32" s="63"/>
      <c r="D32" s="63"/>
      <c r="E32" s="63"/>
      <c r="F32" s="63"/>
      <c r="G32" s="63"/>
    </row>
    <row r="33" spans="1:7" ht="12.75">
      <c r="A33" s="72" t="s">
        <v>430</v>
      </c>
      <c r="B33" s="63"/>
      <c r="C33" s="63"/>
      <c r="D33" s="63"/>
      <c r="E33" s="63"/>
      <c r="F33" s="63"/>
      <c r="G33" s="63"/>
    </row>
    <row r="34" spans="1:7" ht="12.75">
      <c r="A34" s="72" t="s">
        <v>431</v>
      </c>
      <c r="B34" s="56"/>
      <c r="C34" s="56"/>
      <c r="D34" s="56"/>
      <c r="E34" s="56"/>
      <c r="F34" s="56"/>
      <c r="G34" s="56"/>
    </row>
    <row r="35" spans="1:7" ht="12.75">
      <c r="A35" s="71" t="s">
        <v>432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433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434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435</v>
      </c>
      <c r="B38" s="56"/>
      <c r="C38" s="56"/>
      <c r="D38" s="56"/>
      <c r="E38" s="56"/>
      <c r="F38" s="56"/>
      <c r="G38" s="56"/>
    </row>
    <row r="39" spans="1:7" ht="12.75">
      <c r="A39" s="71" t="s">
        <v>436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567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1"/>
      <c r="D1" s="1441"/>
      <c r="E1" s="1441"/>
      <c r="F1" s="1441"/>
      <c r="G1" s="1441"/>
      <c r="H1" s="1441"/>
      <c r="I1" s="1441"/>
      <c r="J1" s="17"/>
      <c r="K1" s="17"/>
      <c r="L1" s="17"/>
      <c r="M1" s="17"/>
    </row>
    <row r="2" spans="3:13" ht="15" hidden="1">
      <c r="C2" s="1441" t="e">
        <f>#REF!</f>
        <v>#REF!</v>
      </c>
      <c r="D2" s="1441"/>
      <c r="E2" s="1441"/>
      <c r="F2" s="1441"/>
      <c r="G2" s="1441"/>
      <c r="H2" s="1441"/>
      <c r="I2" s="1441"/>
      <c r="J2" s="17"/>
      <c r="K2" s="17"/>
      <c r="L2" s="17"/>
      <c r="M2" s="17"/>
    </row>
    <row r="3" spans="3:13" ht="15">
      <c r="C3" s="1442" t="e">
        <f>#REF!</f>
        <v>#REF!</v>
      </c>
      <c r="D3" s="1441"/>
      <c r="E3" s="1441"/>
      <c r="F3" s="1441"/>
      <c r="G3" s="1441"/>
      <c r="H3" s="1441"/>
      <c r="I3" s="1441"/>
      <c r="J3" s="17"/>
      <c r="K3" s="17"/>
      <c r="L3" s="17"/>
      <c r="M3" s="17"/>
    </row>
    <row r="4" spans="3:13" ht="15">
      <c r="C4" s="1440" t="e">
        <f>#REF!</f>
        <v>#REF!</v>
      </c>
      <c r="D4" s="1440"/>
      <c r="E4" s="1440"/>
      <c r="F4" s="1440"/>
      <c r="G4" s="1440"/>
      <c r="H4" s="1440"/>
      <c r="I4" s="1440"/>
      <c r="J4" s="17"/>
      <c r="K4" s="17"/>
      <c r="L4" s="17"/>
      <c r="M4" s="17"/>
    </row>
    <row r="5" spans="3:13" ht="15">
      <c r="C5" s="1440" t="e">
        <f>#REF!</f>
        <v>#REF!</v>
      </c>
      <c r="D5" s="1440"/>
      <c r="E5" s="1440"/>
      <c r="F5" s="1440"/>
      <c r="G5" s="1440"/>
      <c r="H5" s="1440"/>
      <c r="I5" s="1440"/>
      <c r="J5" s="17"/>
      <c r="K5" s="17"/>
      <c r="L5" s="17"/>
      <c r="M5" s="17"/>
    </row>
    <row r="6" spans="3:13" ht="15.75" customHeight="1" hidden="1">
      <c r="C6" s="1440" t="e">
        <f>#REF!</f>
        <v>#REF!</v>
      </c>
      <c r="D6" s="1440"/>
      <c r="E6" s="1440"/>
      <c r="F6" s="1440"/>
      <c r="G6" s="1440"/>
      <c r="H6" s="1440"/>
      <c r="I6" s="1440"/>
      <c r="J6" s="17"/>
      <c r="K6" s="17"/>
      <c r="L6" s="17"/>
      <c r="M6" s="17"/>
    </row>
    <row r="7" spans="3:13" ht="15.75" customHeight="1" hidden="1">
      <c r="C7" s="1440" t="e">
        <f>#REF!</f>
        <v>#REF!</v>
      </c>
      <c r="D7" s="1440"/>
      <c r="E7" s="1440"/>
      <c r="F7" s="1440"/>
      <c r="G7" s="1440"/>
      <c r="H7" s="1440"/>
      <c r="I7" s="1440"/>
      <c r="J7" s="17"/>
      <c r="K7" s="17"/>
      <c r="L7" s="17"/>
      <c r="M7" s="17"/>
    </row>
    <row r="8" spans="3:13" ht="15.75" customHeight="1" hidden="1">
      <c r="C8" s="1440" t="e">
        <f>#REF!</f>
        <v>#REF!</v>
      </c>
      <c r="D8" s="1440"/>
      <c r="E8" s="1440"/>
      <c r="F8" s="1440"/>
      <c r="G8" s="1440"/>
      <c r="H8" s="1440"/>
      <c r="I8" s="1440"/>
      <c r="J8" s="17"/>
      <c r="K8" s="17"/>
      <c r="L8" s="17"/>
      <c r="M8" s="17"/>
    </row>
    <row r="9" spans="3:13" ht="15.75" customHeight="1" hidden="1">
      <c r="C9" s="1440" t="e">
        <f>#REF!</f>
        <v>#REF!</v>
      </c>
      <c r="D9" s="1440"/>
      <c r="E9" s="1440"/>
      <c r="F9" s="1440"/>
      <c r="G9" s="1440"/>
      <c r="H9" s="1440"/>
      <c r="I9" s="1440"/>
      <c r="J9" s="17"/>
      <c r="K9" s="17"/>
      <c r="L9" s="17"/>
      <c r="M9" s="17"/>
    </row>
    <row r="10" spans="3:13" ht="15.75" customHeight="1" hidden="1">
      <c r="C10" s="1440" t="e">
        <f>#REF!</f>
        <v>#REF!</v>
      </c>
      <c r="D10" s="1440"/>
      <c r="E10" s="1440"/>
      <c r="F10" s="1440"/>
      <c r="G10" s="1440"/>
      <c r="H10" s="1440"/>
      <c r="I10" s="1440"/>
      <c r="J10" s="17"/>
      <c r="K10" s="17"/>
      <c r="L10" s="17"/>
      <c r="M10" s="17"/>
    </row>
    <row r="11" spans="3:13" ht="15.75" customHeight="1" hidden="1">
      <c r="C11" s="1440" t="e">
        <f>#REF!</f>
        <v>#REF!</v>
      </c>
      <c r="D11" s="1440"/>
      <c r="E11" s="1440"/>
      <c r="F11" s="1440"/>
      <c r="G11" s="1440"/>
      <c r="H11" s="1440"/>
      <c r="I11" s="1440"/>
      <c r="J11" s="17"/>
      <c r="K11" s="17"/>
      <c r="L11" s="17"/>
      <c r="M11" s="17"/>
    </row>
    <row r="12" spans="3:13" ht="15.75" customHeight="1" hidden="1">
      <c r="C12" s="1440" t="e">
        <f>#REF!</f>
        <v>#REF!</v>
      </c>
      <c r="D12" s="1440"/>
      <c r="E12" s="1440"/>
      <c r="F12" s="1440"/>
      <c r="G12" s="1440"/>
      <c r="H12" s="1440"/>
      <c r="I12" s="1440"/>
      <c r="J12" s="17"/>
      <c r="K12" s="17"/>
      <c r="L12" s="17"/>
      <c r="M12" s="17"/>
    </row>
    <row r="13" spans="3:13" ht="15.75" customHeight="1" hidden="1">
      <c r="C13" s="1440" t="e">
        <f>#REF!</f>
        <v>#REF!</v>
      </c>
      <c r="D13" s="1440"/>
      <c r="E13" s="1440"/>
      <c r="F13" s="1440"/>
      <c r="G13" s="1440"/>
      <c r="H13" s="1440"/>
      <c r="I13" s="1440"/>
      <c r="J13" s="17"/>
      <c r="K13" s="17"/>
      <c r="L13" s="17"/>
      <c r="M13" s="17"/>
    </row>
    <row r="14" spans="3:13" ht="15.75" customHeight="1" hidden="1">
      <c r="C14" s="1440" t="e">
        <f>#REF!</f>
        <v>#REF!</v>
      </c>
      <c r="D14" s="1440"/>
      <c r="E14" s="1440"/>
      <c r="F14" s="1440"/>
      <c r="G14" s="1440"/>
      <c r="H14" s="1440"/>
      <c r="I14" s="1440"/>
      <c r="J14" s="17"/>
      <c r="K14" s="17"/>
      <c r="L14" s="17"/>
      <c r="M14" s="17"/>
    </row>
    <row r="15" spans="3:13" ht="15.75" customHeight="1" hidden="1">
      <c r="C15" s="1440" t="e">
        <f>#REF!</f>
        <v>#REF!</v>
      </c>
      <c r="D15" s="1440"/>
      <c r="E15" s="1440"/>
      <c r="F15" s="1440"/>
      <c r="G15" s="1440"/>
      <c r="H15" s="1440"/>
      <c r="I15" s="1440"/>
      <c r="J15" s="17"/>
      <c r="K15" s="17"/>
      <c r="L15" s="17"/>
      <c r="M15" s="17"/>
    </row>
    <row r="16" spans="3:13" ht="15.75" customHeight="1" hidden="1">
      <c r="C16" s="1440" t="e">
        <f>#REF!</f>
        <v>#REF!</v>
      </c>
      <c r="D16" s="1440"/>
      <c r="E16" s="1440"/>
      <c r="F16" s="1440"/>
      <c r="G16" s="1440"/>
      <c r="H16" s="1440"/>
      <c r="I16" s="1440"/>
      <c r="J16" s="17"/>
      <c r="K16" s="17"/>
      <c r="L16" s="17"/>
      <c r="M16" s="17"/>
    </row>
    <row r="17" spans="3:13" ht="15.75" customHeight="1" hidden="1">
      <c r="C17" s="1440" t="e">
        <f>#REF!</f>
        <v>#REF!</v>
      </c>
      <c r="D17" s="1440"/>
      <c r="E17" s="1440"/>
      <c r="F17" s="1440"/>
      <c r="G17" s="1440"/>
      <c r="H17" s="1440"/>
      <c r="I17" s="1440"/>
      <c r="J17" s="17"/>
      <c r="K17" s="17"/>
      <c r="L17" s="17"/>
      <c r="M17" s="17"/>
    </row>
    <row r="18" spans="3:13" ht="15.75" customHeight="1" hidden="1">
      <c r="C18" s="1440" t="e">
        <f>#REF!</f>
        <v>#REF!</v>
      </c>
      <c r="D18" s="1440"/>
      <c r="E18" s="1440"/>
      <c r="F18" s="1440"/>
      <c r="G18" s="1440"/>
      <c r="H18" s="1440"/>
      <c r="I18" s="1440"/>
      <c r="J18" s="17"/>
      <c r="K18" s="17"/>
      <c r="L18" s="17"/>
      <c r="M18" s="17"/>
    </row>
    <row r="19" spans="3:13" ht="15" hidden="1">
      <c r="C19" s="1440" t="e">
        <f>#REF!</f>
        <v>#REF!</v>
      </c>
      <c r="D19" s="1440"/>
      <c r="E19" s="1440"/>
      <c r="F19" s="1440"/>
      <c r="G19" s="1440"/>
      <c r="H19" s="1440"/>
      <c r="I19" s="1440"/>
      <c r="J19" s="17"/>
      <c r="K19" s="17"/>
      <c r="L19" s="17"/>
      <c r="M19" s="17"/>
    </row>
    <row r="20" spans="3:13" ht="15" hidden="1">
      <c r="C20" s="1440" t="e">
        <f>#REF!</f>
        <v>#REF!</v>
      </c>
      <c r="D20" s="1440"/>
      <c r="E20" s="1440"/>
      <c r="F20" s="1440"/>
      <c r="G20" s="1440"/>
      <c r="H20" s="1440"/>
      <c r="I20" s="1440"/>
      <c r="J20" s="17"/>
      <c r="K20" s="17"/>
      <c r="L20" s="17"/>
      <c r="M20" s="17"/>
    </row>
    <row r="21" spans="3:13" ht="15" hidden="1">
      <c r="C21" s="1440" t="e">
        <f>#REF!</f>
        <v>#REF!</v>
      </c>
      <c r="D21" s="1440"/>
      <c r="E21" s="1440"/>
      <c r="F21" s="1440"/>
      <c r="G21" s="1440"/>
      <c r="H21" s="1440"/>
      <c r="I21" s="1440"/>
      <c r="J21" s="17"/>
      <c r="K21" s="17"/>
      <c r="L21" s="17"/>
      <c r="M21" s="17"/>
    </row>
    <row r="22" spans="3:13" ht="15" hidden="1">
      <c r="C22" s="1440" t="e">
        <f>#REF!</f>
        <v>#REF!</v>
      </c>
      <c r="D22" s="1440"/>
      <c r="E22" s="1440"/>
      <c r="F22" s="1440"/>
      <c r="G22" s="1440"/>
      <c r="H22" s="1440"/>
      <c r="I22" s="1440"/>
      <c r="J22" s="17"/>
      <c r="K22" s="17"/>
      <c r="L22" s="17"/>
      <c r="M22" s="17"/>
    </row>
    <row r="23" spans="3:13" ht="15" hidden="1">
      <c r="C23" s="1440" t="e">
        <f>#REF!</f>
        <v>#REF!</v>
      </c>
      <c r="D23" s="1440"/>
      <c r="E23" s="1440"/>
      <c r="F23" s="1440"/>
      <c r="G23" s="1440"/>
      <c r="H23" s="1440"/>
      <c r="I23" s="1440"/>
      <c r="J23" s="17"/>
      <c r="K23" s="17"/>
      <c r="L23" s="17"/>
      <c r="M23" s="17"/>
    </row>
    <row r="24" spans="3:13" ht="15" hidden="1">
      <c r="C24" s="1440" t="e">
        <f>#REF!</f>
        <v>#REF!</v>
      </c>
      <c r="D24" s="1440"/>
      <c r="E24" s="1440"/>
      <c r="F24" s="1440"/>
      <c r="G24" s="1440"/>
      <c r="H24" s="1440"/>
      <c r="I24" s="1440"/>
      <c r="J24" s="17"/>
      <c r="K24" s="17"/>
      <c r="L24" s="17"/>
      <c r="M24" s="17"/>
    </row>
    <row r="25" spans="2:13" ht="17.25">
      <c r="B25" s="1445" t="s">
        <v>149</v>
      </c>
      <c r="C25" s="1445"/>
      <c r="D25" s="1445"/>
      <c r="E25" s="1445"/>
      <c r="F25" s="1445"/>
      <c r="G25" s="1445"/>
      <c r="H25" s="1445"/>
      <c r="I25" s="1445"/>
      <c r="J25" s="17"/>
      <c r="K25" s="17"/>
      <c r="L25" s="17"/>
      <c r="M25" s="17"/>
    </row>
    <row r="26" spans="1:13" ht="17.25">
      <c r="A26" s="88"/>
      <c r="B26" s="1444" t="s">
        <v>681</v>
      </c>
      <c r="C26" s="1444"/>
      <c r="D26" s="1444"/>
      <c r="E26" s="1444"/>
      <c r="F26" s="1444"/>
      <c r="G26" s="1444"/>
      <c r="H26" s="1444"/>
      <c r="I26" s="1444"/>
      <c r="J26" s="88"/>
      <c r="K26" s="88"/>
      <c r="L26" s="88"/>
      <c r="M26" s="88"/>
    </row>
    <row r="27" spans="1:13" ht="18" thickBot="1">
      <c r="A27" s="88"/>
      <c r="B27" s="88"/>
      <c r="C27" s="1443" t="s">
        <v>187</v>
      </c>
      <c r="D27" s="1443"/>
      <c r="E27" s="1443"/>
      <c r="F27" s="1443"/>
      <c r="G27" s="1443"/>
      <c r="H27" s="1443"/>
      <c r="I27" s="1443"/>
      <c r="J27" s="219"/>
      <c r="K27" s="219"/>
      <c r="L27" s="219"/>
      <c r="M27" s="219"/>
    </row>
    <row r="28" spans="1:13" ht="39" thickBot="1">
      <c r="A28" s="52" t="s">
        <v>80</v>
      </c>
      <c r="B28" s="38" t="s">
        <v>574</v>
      </c>
      <c r="C28" s="22" t="s">
        <v>188</v>
      </c>
      <c r="D28" s="39" t="s">
        <v>349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555</v>
      </c>
      <c r="K28" s="152" t="s">
        <v>556</v>
      </c>
      <c r="L28" s="152" t="s">
        <v>544</v>
      </c>
      <c r="M28" s="185" t="s">
        <v>545</v>
      </c>
    </row>
    <row r="29" spans="1:13" ht="12.75">
      <c r="A29" s="55">
        <v>1</v>
      </c>
      <c r="B29" s="218" t="s">
        <v>502</v>
      </c>
      <c r="C29" s="465">
        <v>2</v>
      </c>
      <c r="D29" s="442" t="s">
        <v>377</v>
      </c>
      <c r="E29" s="443" t="s">
        <v>459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452</v>
      </c>
      <c r="B30" s="200"/>
      <c r="C30" s="466" t="s">
        <v>83</v>
      </c>
      <c r="D30" s="445"/>
      <c r="E30" s="125" t="s">
        <v>354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518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404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452</v>
      </c>
      <c r="C33" s="544" t="s">
        <v>83</v>
      </c>
      <c r="D33" s="521" t="s">
        <v>67</v>
      </c>
      <c r="E33" s="522" t="s">
        <v>362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502</v>
      </c>
      <c r="C34" s="539" t="s">
        <v>113</v>
      </c>
      <c r="D34" s="540" t="s">
        <v>67</v>
      </c>
      <c r="E34" s="541" t="s">
        <v>361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364</v>
      </c>
      <c r="D35" s="364" t="s">
        <v>67</v>
      </c>
      <c r="E35" s="11" t="s">
        <v>361</v>
      </c>
      <c r="F35" s="11" t="s">
        <v>365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682</v>
      </c>
      <c r="D36" s="366" t="s">
        <v>67</v>
      </c>
      <c r="E36" s="89" t="s">
        <v>361</v>
      </c>
      <c r="F36" s="89" t="s">
        <v>365</v>
      </c>
      <c r="G36" s="367" t="s">
        <v>688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519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519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519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519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498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552</v>
      </c>
      <c r="C42" s="473" t="s">
        <v>625</v>
      </c>
      <c r="D42" s="447" t="s">
        <v>67</v>
      </c>
      <c r="E42" s="10" t="s">
        <v>379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383</v>
      </c>
      <c r="D43" s="364" t="s">
        <v>67</v>
      </c>
      <c r="E43" s="11" t="s">
        <v>379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379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682</v>
      </c>
      <c r="D45" s="366" t="s">
        <v>67</v>
      </c>
      <c r="E45" s="89" t="s">
        <v>379</v>
      </c>
      <c r="F45" s="89" t="s">
        <v>39</v>
      </c>
      <c r="G45" s="367" t="s">
        <v>688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394</v>
      </c>
      <c r="C46" s="705" t="s">
        <v>698</v>
      </c>
      <c r="D46" s="364" t="s">
        <v>67</v>
      </c>
      <c r="E46" s="11" t="s">
        <v>379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684</v>
      </c>
      <c r="D47" s="366" t="s">
        <v>67</v>
      </c>
      <c r="E47" s="89" t="s">
        <v>379</v>
      </c>
      <c r="F47" s="89" t="s">
        <v>40</v>
      </c>
      <c r="G47" s="367" t="s">
        <v>548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379</v>
      </c>
      <c r="F48" s="11" t="s">
        <v>380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355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682</v>
      </c>
      <c r="D54" s="366" t="s">
        <v>67</v>
      </c>
      <c r="E54" s="89" t="s">
        <v>379</v>
      </c>
      <c r="F54" s="89" t="s">
        <v>380</v>
      </c>
      <c r="G54" s="367" t="s">
        <v>688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689</v>
      </c>
      <c r="C55" s="407" t="s">
        <v>684</v>
      </c>
      <c r="D55" s="366" t="s">
        <v>67</v>
      </c>
      <c r="E55" s="89" t="s">
        <v>379</v>
      </c>
      <c r="F55" s="89" t="s">
        <v>380</v>
      </c>
      <c r="G55" s="564" t="s">
        <v>347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690</v>
      </c>
      <c r="C56" s="407" t="s">
        <v>683</v>
      </c>
      <c r="D56" s="366" t="s">
        <v>67</v>
      </c>
      <c r="E56" s="89" t="s">
        <v>379</v>
      </c>
      <c r="F56" s="89" t="s">
        <v>380</v>
      </c>
      <c r="G56" s="564" t="s">
        <v>694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746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765</v>
      </c>
      <c r="D59" s="73">
        <v>925</v>
      </c>
      <c r="E59" s="73">
        <v>705</v>
      </c>
      <c r="F59" s="73" t="s">
        <v>753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754</v>
      </c>
      <c r="D60" s="73">
        <v>925</v>
      </c>
      <c r="E60" s="73">
        <v>705</v>
      </c>
      <c r="F60" s="73" t="s">
        <v>766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757</v>
      </c>
      <c r="D61" s="73">
        <v>968</v>
      </c>
      <c r="E61" s="73">
        <v>705</v>
      </c>
      <c r="F61" s="73" t="s">
        <v>755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756</v>
      </c>
      <c r="D62" s="703">
        <v>968</v>
      </c>
      <c r="E62" s="703">
        <v>705</v>
      </c>
      <c r="F62" s="703" t="s">
        <v>755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403</v>
      </c>
      <c r="D65" s="659" t="s">
        <v>437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452</v>
      </c>
      <c r="C66" s="626" t="s">
        <v>83</v>
      </c>
      <c r="D66" s="627" t="s">
        <v>437</v>
      </c>
      <c r="E66" s="628" t="s">
        <v>362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377</v>
      </c>
      <c r="C67" s="663" t="s">
        <v>630</v>
      </c>
      <c r="D67" s="540" t="s">
        <v>437</v>
      </c>
      <c r="E67" s="664" t="s">
        <v>381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437</v>
      </c>
      <c r="E68" s="11" t="s">
        <v>381</v>
      </c>
      <c r="F68" s="11" t="s">
        <v>382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493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339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682</v>
      </c>
      <c r="D73" s="366" t="s">
        <v>437</v>
      </c>
      <c r="E73" s="89" t="s">
        <v>381</v>
      </c>
      <c r="F73" s="89" t="s">
        <v>382</v>
      </c>
      <c r="G73" s="367" t="s">
        <v>688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499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499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499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499</v>
      </c>
      <c r="H77" s="420" t="s">
        <v>355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499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499</v>
      </c>
      <c r="H79" s="419" t="s">
        <v>356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499</v>
      </c>
      <c r="H80" s="424" t="s">
        <v>357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499</v>
      </c>
      <c r="H81" s="424" t="s">
        <v>358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499</v>
      </c>
      <c r="H82" s="424" t="s">
        <v>359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499</v>
      </c>
      <c r="H83" s="424" t="s">
        <v>360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499</v>
      </c>
      <c r="H84" s="424" t="s">
        <v>546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499</v>
      </c>
      <c r="H85" s="424" t="s">
        <v>547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499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499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499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499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699</v>
      </c>
      <c r="D90" s="364" t="s">
        <v>437</v>
      </c>
      <c r="E90" s="11" t="s">
        <v>381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682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691</v>
      </c>
      <c r="C93" s="407" t="s">
        <v>684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692</v>
      </c>
      <c r="C94" s="407" t="s">
        <v>683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528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459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460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341</v>
      </c>
      <c r="C99" s="407" t="s">
        <v>685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330</v>
      </c>
      <c r="D100" s="599" t="s">
        <v>437</v>
      </c>
      <c r="E100" s="610" t="s">
        <v>629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496</v>
      </c>
      <c r="C101" s="233" t="s">
        <v>701</v>
      </c>
      <c r="D101" s="364" t="s">
        <v>437</v>
      </c>
      <c r="E101" s="11" t="s">
        <v>629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684</v>
      </c>
      <c r="D102" s="366" t="s">
        <v>437</v>
      </c>
      <c r="E102" s="89" t="s">
        <v>629</v>
      </c>
      <c r="F102" s="89" t="s">
        <v>700</v>
      </c>
      <c r="G102" s="564" t="s">
        <v>347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460</v>
      </c>
      <c r="B103" s="21" t="s">
        <v>533</v>
      </c>
      <c r="C103" s="468" t="s">
        <v>334</v>
      </c>
      <c r="D103" s="364" t="s">
        <v>437</v>
      </c>
      <c r="E103" s="11" t="s">
        <v>629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341</v>
      </c>
      <c r="B104" s="7" t="s">
        <v>378</v>
      </c>
      <c r="C104" s="469" t="s">
        <v>335</v>
      </c>
      <c r="D104" s="366" t="s">
        <v>437</v>
      </c>
      <c r="E104" s="89" t="s">
        <v>629</v>
      </c>
      <c r="F104" s="89" t="s">
        <v>189</v>
      </c>
      <c r="G104" s="367" t="s">
        <v>548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342</v>
      </c>
      <c r="B105" s="13"/>
      <c r="C105" s="468" t="s">
        <v>208</v>
      </c>
      <c r="D105" s="380"/>
      <c r="E105" s="28" t="s">
        <v>231</v>
      </c>
      <c r="F105" s="28" t="s">
        <v>494</v>
      </c>
      <c r="G105" s="368" t="s">
        <v>500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479</v>
      </c>
      <c r="B106" s="18"/>
      <c r="C106" s="471" t="s">
        <v>192</v>
      </c>
      <c r="D106" s="371"/>
      <c r="E106" s="6" t="s">
        <v>231</v>
      </c>
      <c r="F106" s="6" t="s">
        <v>494</v>
      </c>
      <c r="G106" s="372" t="s">
        <v>500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495</v>
      </c>
      <c r="B107" s="201"/>
      <c r="C107" s="472" t="s">
        <v>340</v>
      </c>
      <c r="D107" s="373"/>
      <c r="E107" s="90" t="s">
        <v>345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520</v>
      </c>
      <c r="B108" s="21" t="s">
        <v>539</v>
      </c>
      <c r="C108" s="480" t="s">
        <v>415</v>
      </c>
      <c r="D108" s="364" t="s">
        <v>437</v>
      </c>
      <c r="E108" s="11" t="s">
        <v>331</v>
      </c>
      <c r="F108" s="49" t="s">
        <v>366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462</v>
      </c>
      <c r="B109" s="7" t="s">
        <v>117</v>
      </c>
      <c r="C109" s="469" t="s">
        <v>335</v>
      </c>
      <c r="D109" s="366" t="s">
        <v>437</v>
      </c>
      <c r="E109" s="89" t="s">
        <v>331</v>
      </c>
      <c r="F109" s="89" t="s">
        <v>366</v>
      </c>
      <c r="G109" s="367" t="s">
        <v>548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521</v>
      </c>
      <c r="B110" s="13"/>
      <c r="C110" s="468" t="s">
        <v>208</v>
      </c>
      <c r="D110" s="380"/>
      <c r="E110" s="28" t="s">
        <v>345</v>
      </c>
      <c r="F110" s="28" t="s">
        <v>564</v>
      </c>
      <c r="G110" s="368" t="s">
        <v>549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522</v>
      </c>
      <c r="B111" s="13"/>
      <c r="C111" s="470" t="s">
        <v>343</v>
      </c>
      <c r="D111" s="369"/>
      <c r="E111" s="8" t="s">
        <v>345</v>
      </c>
      <c r="F111" s="8" t="s">
        <v>564</v>
      </c>
      <c r="G111" s="372" t="s">
        <v>549</v>
      </c>
      <c r="H111" s="419" t="s">
        <v>347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344</v>
      </c>
      <c r="D112" s="371"/>
      <c r="E112" s="6" t="s">
        <v>345</v>
      </c>
      <c r="F112" s="6" t="s">
        <v>564</v>
      </c>
      <c r="G112" s="372" t="s">
        <v>549</v>
      </c>
      <c r="H112" s="420" t="s">
        <v>346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378</v>
      </c>
      <c r="C113" s="469" t="s">
        <v>636</v>
      </c>
      <c r="D113" s="366" t="s">
        <v>437</v>
      </c>
      <c r="E113" s="89" t="s">
        <v>629</v>
      </c>
      <c r="F113" s="89" t="s">
        <v>189</v>
      </c>
      <c r="G113" s="367" t="s">
        <v>693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601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684</v>
      </c>
      <c r="D115" s="405">
        <v>968</v>
      </c>
      <c r="E115" s="405">
        <v>113</v>
      </c>
      <c r="F115" s="405" t="s">
        <v>412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607</v>
      </c>
      <c r="C116" s="232" t="s">
        <v>702</v>
      </c>
      <c r="D116" s="364" t="s">
        <v>437</v>
      </c>
      <c r="E116" s="11" t="s">
        <v>629</v>
      </c>
      <c r="F116" s="706" t="s">
        <v>375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608</v>
      </c>
      <c r="C117" s="407" t="s">
        <v>687</v>
      </c>
      <c r="D117" s="366" t="s">
        <v>437</v>
      </c>
      <c r="E117" s="89" t="s">
        <v>629</v>
      </c>
      <c r="F117" s="89" t="s">
        <v>375</v>
      </c>
      <c r="G117" s="367" t="s">
        <v>590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609</v>
      </c>
      <c r="C118" s="483" t="s">
        <v>599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610</v>
      </c>
      <c r="C119" s="537" t="s">
        <v>335</v>
      </c>
      <c r="D119" s="518">
        <v>968</v>
      </c>
      <c r="E119" s="518">
        <v>113</v>
      </c>
      <c r="F119" s="518" t="s">
        <v>704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668</v>
      </c>
      <c r="C120" s="233" t="s">
        <v>709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669</v>
      </c>
      <c r="C121" s="407" t="s">
        <v>684</v>
      </c>
      <c r="D121" s="405">
        <v>968</v>
      </c>
      <c r="E121" s="405">
        <v>113</v>
      </c>
      <c r="F121" s="405" t="s">
        <v>707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453</v>
      </c>
      <c r="C122" s="626" t="s">
        <v>195</v>
      </c>
      <c r="D122" s="521" t="s">
        <v>437</v>
      </c>
      <c r="E122" s="522" t="s">
        <v>374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627</v>
      </c>
      <c r="D123" s="593" t="s">
        <v>437</v>
      </c>
      <c r="E123" s="594" t="s">
        <v>328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345</v>
      </c>
      <c r="F124" s="28" t="s">
        <v>565</v>
      </c>
      <c r="G124" s="368" t="s">
        <v>549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345</v>
      </c>
      <c r="F125" s="6" t="s">
        <v>565</v>
      </c>
      <c r="G125" s="372" t="s">
        <v>549</v>
      </c>
      <c r="H125" s="420" t="s">
        <v>356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345</v>
      </c>
      <c r="F126" s="6" t="s">
        <v>565</v>
      </c>
      <c r="G126" s="372" t="s">
        <v>549</v>
      </c>
      <c r="H126" s="420" t="s">
        <v>547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539</v>
      </c>
      <c r="B127" s="201"/>
      <c r="C127" s="475" t="s">
        <v>523</v>
      </c>
      <c r="D127" s="364"/>
      <c r="E127" s="11" t="s">
        <v>345</v>
      </c>
      <c r="F127" s="11" t="s">
        <v>414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540</v>
      </c>
      <c r="B128" s="201"/>
      <c r="C128" s="468" t="s">
        <v>128</v>
      </c>
      <c r="D128" s="376"/>
      <c r="E128" s="91" t="s">
        <v>345</v>
      </c>
      <c r="F128" s="91" t="s">
        <v>414</v>
      </c>
      <c r="G128" s="375" t="s">
        <v>549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524</v>
      </c>
      <c r="B129" s="13"/>
      <c r="C129" s="468" t="s">
        <v>208</v>
      </c>
      <c r="D129" s="380"/>
      <c r="E129" s="28" t="s">
        <v>345</v>
      </c>
      <c r="F129" s="28" t="s">
        <v>414</v>
      </c>
      <c r="G129" s="368" t="s">
        <v>549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525</v>
      </c>
      <c r="B130" s="7"/>
      <c r="C130" s="470" t="s">
        <v>228</v>
      </c>
      <c r="D130" s="369"/>
      <c r="E130" s="6" t="s">
        <v>345</v>
      </c>
      <c r="F130" s="6" t="s">
        <v>414</v>
      </c>
      <c r="G130" s="372" t="s">
        <v>549</v>
      </c>
      <c r="H130" s="420" t="s">
        <v>356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345</v>
      </c>
      <c r="F131" s="6" t="s">
        <v>414</v>
      </c>
      <c r="G131" s="372" t="s">
        <v>549</v>
      </c>
      <c r="H131" s="420" t="s">
        <v>547</v>
      </c>
      <c r="I131" s="149"/>
      <c r="J131" s="168"/>
      <c r="K131" s="139"/>
      <c r="L131" s="139"/>
      <c r="M131" s="158"/>
    </row>
    <row r="132" spans="1:13" ht="31.5" hidden="1" thickBot="1">
      <c r="A132" s="98" t="s">
        <v>453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532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497</v>
      </c>
      <c r="C134" s="232" t="s">
        <v>727</v>
      </c>
      <c r="D134" s="66">
        <v>968</v>
      </c>
      <c r="E134" s="66">
        <v>309</v>
      </c>
      <c r="F134" s="66" t="s">
        <v>501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713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684</v>
      </c>
      <c r="D136" s="405">
        <v>968</v>
      </c>
      <c r="E136" s="405">
        <v>309</v>
      </c>
      <c r="F136" s="405" t="s">
        <v>714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715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684</v>
      </c>
      <c r="D138" s="405">
        <v>968</v>
      </c>
      <c r="E138" s="405">
        <v>309</v>
      </c>
      <c r="F138" s="405" t="s">
        <v>716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335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534</v>
      </c>
      <c r="C143" s="483" t="s">
        <v>712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503</v>
      </c>
      <c r="B144" s="7" t="s">
        <v>6</v>
      </c>
      <c r="C144" s="479" t="s">
        <v>335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504</v>
      </c>
      <c r="B145" s="205"/>
      <c r="C145" s="468" t="s">
        <v>208</v>
      </c>
      <c r="D145" s="380"/>
      <c r="E145" s="28" t="s">
        <v>233</v>
      </c>
      <c r="F145" s="28" t="s">
        <v>501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479</v>
      </c>
      <c r="B146" s="201"/>
      <c r="C146" s="471" t="s">
        <v>192</v>
      </c>
      <c r="D146" s="371"/>
      <c r="E146" s="6" t="s">
        <v>233</v>
      </c>
      <c r="F146" s="6" t="s">
        <v>501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454</v>
      </c>
      <c r="B147" s="21" t="s">
        <v>125</v>
      </c>
      <c r="C147" s="481" t="s">
        <v>197</v>
      </c>
      <c r="D147" s="385"/>
      <c r="E147" s="128" t="s">
        <v>548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454</v>
      </c>
      <c r="C152" s="621" t="s">
        <v>592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637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706</v>
      </c>
      <c r="D154" s="230">
        <v>968</v>
      </c>
      <c r="E154" s="230">
        <v>401</v>
      </c>
      <c r="F154" s="230" t="s">
        <v>638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686</v>
      </c>
      <c r="D155" s="518">
        <v>968</v>
      </c>
      <c r="E155" s="518">
        <v>401</v>
      </c>
      <c r="F155" s="518" t="s">
        <v>638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536</v>
      </c>
      <c r="C156" s="675" t="s">
        <v>593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595</v>
      </c>
      <c r="D157" s="230">
        <v>968</v>
      </c>
      <c r="E157" s="230">
        <v>412</v>
      </c>
      <c r="F157" s="230" t="s">
        <v>594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639</v>
      </c>
      <c r="C158" s="407" t="s">
        <v>684</v>
      </c>
      <c r="D158" s="518">
        <v>968</v>
      </c>
      <c r="E158" s="518">
        <v>412</v>
      </c>
      <c r="F158" s="518" t="s">
        <v>594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455</v>
      </c>
      <c r="C159" s="626" t="s">
        <v>197</v>
      </c>
      <c r="D159" s="627" t="s">
        <v>437</v>
      </c>
      <c r="E159" s="628" t="s">
        <v>317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303</v>
      </c>
      <c r="C160" s="588" t="s">
        <v>318</v>
      </c>
      <c r="D160" s="593" t="s">
        <v>437</v>
      </c>
      <c r="E160" s="594" t="s">
        <v>319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728</v>
      </c>
      <c r="D161" s="458" t="s">
        <v>437</v>
      </c>
      <c r="E161" s="459" t="s">
        <v>319</v>
      </c>
      <c r="F161" s="459" t="s">
        <v>320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321</v>
      </c>
      <c r="D162" s="376" t="s">
        <v>437</v>
      </c>
      <c r="E162" s="91" t="s">
        <v>319</v>
      </c>
      <c r="F162" s="91" t="s">
        <v>322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640</v>
      </c>
      <c r="C163" s="407" t="s">
        <v>684</v>
      </c>
      <c r="D163" s="366" t="s">
        <v>437</v>
      </c>
      <c r="E163" s="89" t="s">
        <v>319</v>
      </c>
      <c r="F163" s="89" t="s">
        <v>322</v>
      </c>
      <c r="G163" s="367" t="s">
        <v>347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641</v>
      </c>
      <c r="C164" s="582" t="s">
        <v>729</v>
      </c>
      <c r="D164" s="364" t="s">
        <v>437</v>
      </c>
      <c r="E164" s="11" t="s">
        <v>319</v>
      </c>
      <c r="F164" s="11" t="s">
        <v>323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479</v>
      </c>
      <c r="B165" s="7" t="s">
        <v>642</v>
      </c>
      <c r="C165" s="407" t="s">
        <v>684</v>
      </c>
      <c r="D165" s="366" t="s">
        <v>437</v>
      </c>
      <c r="E165" s="89" t="s">
        <v>319</v>
      </c>
      <c r="F165" s="89" t="s">
        <v>323</v>
      </c>
      <c r="G165" s="367" t="s">
        <v>347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643</v>
      </c>
      <c r="C166" s="483" t="s">
        <v>24</v>
      </c>
      <c r="D166" s="230">
        <v>968</v>
      </c>
      <c r="E166" s="230">
        <v>503</v>
      </c>
      <c r="F166" s="230" t="s">
        <v>324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644</v>
      </c>
      <c r="C167" s="407" t="s">
        <v>684</v>
      </c>
      <c r="D167" s="405">
        <v>968</v>
      </c>
      <c r="E167" s="405">
        <v>503</v>
      </c>
      <c r="F167" s="405" t="s">
        <v>324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529</v>
      </c>
      <c r="D168" s="405">
        <v>968</v>
      </c>
      <c r="E168" s="405">
        <v>503</v>
      </c>
      <c r="F168" s="405" t="s">
        <v>324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730</v>
      </c>
      <c r="C169" s="483" t="s">
        <v>325</v>
      </c>
      <c r="D169" s="230">
        <v>968</v>
      </c>
      <c r="E169" s="230">
        <v>503</v>
      </c>
      <c r="F169" s="230" t="s">
        <v>326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731</v>
      </c>
      <c r="C170" s="407" t="s">
        <v>684</v>
      </c>
      <c r="D170" s="405">
        <v>968</v>
      </c>
      <c r="E170" s="405">
        <v>503</v>
      </c>
      <c r="F170" s="405" t="s">
        <v>326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480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479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481</v>
      </c>
      <c r="B173" s="201"/>
      <c r="C173" s="474" t="s">
        <v>148</v>
      </c>
      <c r="D173" s="364"/>
      <c r="E173" s="11" t="s">
        <v>217</v>
      </c>
      <c r="F173" s="11" t="s">
        <v>517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482</v>
      </c>
      <c r="B174" s="201"/>
      <c r="C174" s="485" t="s">
        <v>591</v>
      </c>
      <c r="D174" s="376"/>
      <c r="E174" s="91" t="s">
        <v>217</v>
      </c>
      <c r="F174" s="91" t="s">
        <v>517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483</v>
      </c>
      <c r="B175" s="21"/>
      <c r="C175" s="468" t="s">
        <v>208</v>
      </c>
      <c r="D175" s="380"/>
      <c r="E175" s="28" t="s">
        <v>217</v>
      </c>
      <c r="F175" s="28" t="s">
        <v>516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479</v>
      </c>
      <c r="B176" s="3"/>
      <c r="C176" s="471" t="s">
        <v>192</v>
      </c>
      <c r="D176" s="371"/>
      <c r="E176" s="6" t="s">
        <v>217</v>
      </c>
      <c r="F176" s="6" t="s">
        <v>516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645</v>
      </c>
      <c r="C177" s="580" t="s">
        <v>717</v>
      </c>
      <c r="D177" s="389" t="s">
        <v>437</v>
      </c>
      <c r="E177" s="154" t="s">
        <v>319</v>
      </c>
      <c r="F177" s="154" t="s">
        <v>327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481</v>
      </c>
      <c r="B178" s="21" t="s">
        <v>646</v>
      </c>
      <c r="C178" s="468" t="s">
        <v>368</v>
      </c>
      <c r="D178" s="364" t="s">
        <v>437</v>
      </c>
      <c r="E178" s="11" t="s">
        <v>319</v>
      </c>
      <c r="F178" s="11" t="s">
        <v>369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482</v>
      </c>
      <c r="B179" s="3" t="s">
        <v>647</v>
      </c>
      <c r="C179" s="407" t="s">
        <v>684</v>
      </c>
      <c r="D179" s="366" t="s">
        <v>437</v>
      </c>
      <c r="E179" s="89" t="s">
        <v>319</v>
      </c>
      <c r="F179" s="89" t="s">
        <v>369</v>
      </c>
      <c r="G179" s="367" t="s">
        <v>347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484</v>
      </c>
      <c r="B180" s="21" t="s">
        <v>648</v>
      </c>
      <c r="C180" s="485" t="s">
        <v>370</v>
      </c>
      <c r="D180" s="364" t="s">
        <v>437</v>
      </c>
      <c r="E180" s="11" t="s">
        <v>319</v>
      </c>
      <c r="F180" s="11" t="s">
        <v>308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485</v>
      </c>
      <c r="B181" s="3" t="s">
        <v>649</v>
      </c>
      <c r="C181" s="407" t="s">
        <v>684</v>
      </c>
      <c r="D181" s="366" t="s">
        <v>437</v>
      </c>
      <c r="E181" s="89" t="s">
        <v>319</v>
      </c>
      <c r="F181" s="89" t="s">
        <v>308</v>
      </c>
      <c r="G181" s="367" t="s">
        <v>347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650</v>
      </c>
      <c r="C182" s="485" t="s">
        <v>307</v>
      </c>
      <c r="D182" s="364" t="s">
        <v>437</v>
      </c>
      <c r="E182" s="11" t="s">
        <v>319</v>
      </c>
      <c r="F182" s="11" t="s">
        <v>718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651</v>
      </c>
      <c r="C183" s="407" t="s">
        <v>684</v>
      </c>
      <c r="D183" s="366" t="s">
        <v>437</v>
      </c>
      <c r="E183" s="89" t="s">
        <v>319</v>
      </c>
      <c r="F183" s="89" t="s">
        <v>718</v>
      </c>
      <c r="G183" s="367" t="s">
        <v>347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652</v>
      </c>
      <c r="C184" s="486" t="s">
        <v>487</v>
      </c>
      <c r="D184" s="389" t="s">
        <v>437</v>
      </c>
      <c r="E184" s="154" t="s">
        <v>319</v>
      </c>
      <c r="F184" s="154" t="s">
        <v>488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653</v>
      </c>
      <c r="C185" s="233" t="s">
        <v>719</v>
      </c>
      <c r="D185" s="376" t="s">
        <v>437</v>
      </c>
      <c r="E185" s="91" t="s">
        <v>319</v>
      </c>
      <c r="F185" s="91" t="s">
        <v>486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654</v>
      </c>
      <c r="C186" s="407" t="s">
        <v>684</v>
      </c>
      <c r="D186" s="366" t="s">
        <v>437</v>
      </c>
      <c r="E186" s="89" t="s">
        <v>319</v>
      </c>
      <c r="F186" s="89" t="s">
        <v>486</v>
      </c>
      <c r="G186" s="367" t="s">
        <v>347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529</v>
      </c>
      <c r="D187" s="366" t="s">
        <v>437</v>
      </c>
      <c r="E187" s="89" t="s">
        <v>319</v>
      </c>
      <c r="F187" s="89" t="s">
        <v>486</v>
      </c>
      <c r="G187" s="367" t="s">
        <v>367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450</v>
      </c>
      <c r="B188" s="21" t="s">
        <v>655</v>
      </c>
      <c r="C188" s="233" t="s">
        <v>720</v>
      </c>
      <c r="D188" s="376" t="s">
        <v>437</v>
      </c>
      <c r="E188" s="91" t="s">
        <v>319</v>
      </c>
      <c r="F188" s="91" t="s">
        <v>489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451</v>
      </c>
      <c r="B189" s="3" t="s">
        <v>656</v>
      </c>
      <c r="C189" s="407" t="s">
        <v>684</v>
      </c>
      <c r="D189" s="366" t="s">
        <v>437</v>
      </c>
      <c r="E189" s="89" t="s">
        <v>319</v>
      </c>
      <c r="F189" s="89" t="s">
        <v>489</v>
      </c>
      <c r="G189" s="367" t="s">
        <v>347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657</v>
      </c>
      <c r="C190" s="233" t="s">
        <v>739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658</v>
      </c>
      <c r="C191" s="407" t="s">
        <v>684</v>
      </c>
      <c r="D191" s="366" t="s">
        <v>437</v>
      </c>
      <c r="E191" s="89" t="s">
        <v>319</v>
      </c>
      <c r="F191" s="89" t="s">
        <v>738</v>
      </c>
      <c r="G191" s="367" t="s">
        <v>347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740</v>
      </c>
      <c r="C192" s="233" t="s">
        <v>722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741</v>
      </c>
      <c r="C193" s="407" t="s">
        <v>684</v>
      </c>
      <c r="D193" s="405">
        <v>968</v>
      </c>
      <c r="E193" s="405">
        <v>503</v>
      </c>
      <c r="F193" s="405" t="s">
        <v>721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659</v>
      </c>
      <c r="C194" s="583" t="s">
        <v>723</v>
      </c>
      <c r="D194" s="389" t="s">
        <v>437</v>
      </c>
      <c r="E194" s="154" t="s">
        <v>319</v>
      </c>
      <c r="F194" s="154" t="s">
        <v>490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660</v>
      </c>
      <c r="C195" s="233" t="s">
        <v>724</v>
      </c>
      <c r="D195" s="364" t="s">
        <v>437</v>
      </c>
      <c r="E195" s="11" t="s">
        <v>319</v>
      </c>
      <c r="F195" s="11" t="s">
        <v>491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661</v>
      </c>
      <c r="C196" s="407" t="s">
        <v>684</v>
      </c>
      <c r="D196" s="366" t="s">
        <v>437</v>
      </c>
      <c r="E196" s="89" t="s">
        <v>319</v>
      </c>
      <c r="F196" s="89" t="s">
        <v>491</v>
      </c>
      <c r="G196" s="367" t="s">
        <v>347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662</v>
      </c>
      <c r="C197" s="709" t="s">
        <v>725</v>
      </c>
      <c r="D197" s="364" t="s">
        <v>437</v>
      </c>
      <c r="E197" s="11" t="s">
        <v>319</v>
      </c>
      <c r="F197" s="11" t="s">
        <v>505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663</v>
      </c>
      <c r="C198" s="407" t="s">
        <v>684</v>
      </c>
      <c r="D198" s="366" t="s">
        <v>437</v>
      </c>
      <c r="E198" s="89" t="s">
        <v>319</v>
      </c>
      <c r="F198" s="89" t="s">
        <v>505</v>
      </c>
      <c r="G198" s="367" t="s">
        <v>347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732</v>
      </c>
      <c r="C199" s="485" t="s">
        <v>114</v>
      </c>
      <c r="D199" s="364" t="s">
        <v>437</v>
      </c>
      <c r="E199" s="11" t="s">
        <v>319</v>
      </c>
      <c r="F199" s="11" t="s">
        <v>600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733</v>
      </c>
      <c r="C200" s="407" t="s">
        <v>684</v>
      </c>
      <c r="D200" s="366" t="s">
        <v>437</v>
      </c>
      <c r="E200" s="89" t="s">
        <v>319</v>
      </c>
      <c r="F200" s="89" t="s">
        <v>600</v>
      </c>
      <c r="G200" s="367" t="s">
        <v>347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506</v>
      </c>
      <c r="D201" s="364" t="s">
        <v>437</v>
      </c>
      <c r="E201" s="11" t="s">
        <v>319</v>
      </c>
      <c r="F201" s="11" t="s">
        <v>507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335</v>
      </c>
      <c r="D202" s="402" t="s">
        <v>437</v>
      </c>
      <c r="E202" s="563" t="s">
        <v>319</v>
      </c>
      <c r="F202" s="563" t="s">
        <v>507</v>
      </c>
      <c r="G202" s="564" t="s">
        <v>548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456</v>
      </c>
      <c r="C203" s="626" t="s">
        <v>508</v>
      </c>
      <c r="D203" s="627" t="s">
        <v>437</v>
      </c>
      <c r="E203" s="628" t="s">
        <v>509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304</v>
      </c>
      <c r="C204" s="588" t="s">
        <v>511</v>
      </c>
      <c r="D204" s="593" t="s">
        <v>437</v>
      </c>
      <c r="E204" s="594" t="s">
        <v>510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512</v>
      </c>
      <c r="D205" s="364" t="s">
        <v>437</v>
      </c>
      <c r="E205" s="11" t="s">
        <v>510</v>
      </c>
      <c r="F205" s="11" t="s">
        <v>513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684</v>
      </c>
      <c r="D206" s="402" t="s">
        <v>437</v>
      </c>
      <c r="E206" s="563" t="s">
        <v>510</v>
      </c>
      <c r="F206" s="563" t="s">
        <v>513</v>
      </c>
      <c r="G206" s="564" t="s">
        <v>347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457</v>
      </c>
      <c r="C207" s="626" t="s">
        <v>204</v>
      </c>
      <c r="D207" s="627" t="s">
        <v>437</v>
      </c>
      <c r="E207" s="628" t="s">
        <v>292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746</v>
      </c>
      <c r="D208" s="553" t="s">
        <v>437</v>
      </c>
      <c r="E208" s="562" t="s">
        <v>747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754</v>
      </c>
      <c r="D209" s="364" t="s">
        <v>437</v>
      </c>
      <c r="E209" s="11" t="s">
        <v>747</v>
      </c>
      <c r="F209" s="11" t="s">
        <v>753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757</v>
      </c>
      <c r="D210" s="376" t="s">
        <v>437</v>
      </c>
      <c r="E210" s="91" t="s">
        <v>747</v>
      </c>
      <c r="F210" s="91" t="s">
        <v>755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748</v>
      </c>
      <c r="C211" s="407" t="s">
        <v>684</v>
      </c>
      <c r="D211" s="366" t="s">
        <v>437</v>
      </c>
      <c r="E211" s="89" t="s">
        <v>293</v>
      </c>
      <c r="F211" s="89" t="s">
        <v>755</v>
      </c>
      <c r="G211" s="367" t="s">
        <v>762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760</v>
      </c>
      <c r="C212" s="233" t="s">
        <v>758</v>
      </c>
      <c r="D212" s="376" t="s">
        <v>437</v>
      </c>
      <c r="E212" s="91" t="s">
        <v>747</v>
      </c>
      <c r="F212" s="91" t="s">
        <v>759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761</v>
      </c>
      <c r="C213" s="407" t="s">
        <v>684</v>
      </c>
      <c r="D213" s="366" t="s">
        <v>437</v>
      </c>
      <c r="E213" s="89" t="s">
        <v>293</v>
      </c>
      <c r="F213" s="89" t="s">
        <v>759</v>
      </c>
      <c r="G213" s="367" t="s">
        <v>762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291</v>
      </c>
      <c r="D214" s="593" t="s">
        <v>437</v>
      </c>
      <c r="E214" s="594" t="s">
        <v>293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294</v>
      </c>
      <c r="D215" s="364" t="s">
        <v>437</v>
      </c>
      <c r="E215" s="11" t="s">
        <v>293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684</v>
      </c>
      <c r="D216" s="366" t="s">
        <v>437</v>
      </c>
      <c r="E216" s="89" t="s">
        <v>293</v>
      </c>
      <c r="F216" s="89" t="s">
        <v>190</v>
      </c>
      <c r="G216" s="367" t="s">
        <v>347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479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664</v>
      </c>
      <c r="C219" s="468" t="s">
        <v>295</v>
      </c>
      <c r="D219" s="364" t="s">
        <v>437</v>
      </c>
      <c r="E219" s="11" t="s">
        <v>293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503</v>
      </c>
      <c r="B220" s="3" t="s">
        <v>665</v>
      </c>
      <c r="C220" s="407" t="s">
        <v>684</v>
      </c>
      <c r="D220" s="366" t="s">
        <v>437</v>
      </c>
      <c r="E220" s="89" t="s">
        <v>293</v>
      </c>
      <c r="F220" s="89" t="s">
        <v>191</v>
      </c>
      <c r="G220" s="367" t="s">
        <v>347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504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479</v>
      </c>
      <c r="B222" s="206" t="s">
        <v>2</v>
      </c>
      <c r="C222" s="577" t="s">
        <v>708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458</v>
      </c>
      <c r="B223" s="549" t="s">
        <v>3</v>
      </c>
      <c r="C223" s="407" t="s">
        <v>684</v>
      </c>
      <c r="D223" s="518">
        <v>968</v>
      </c>
      <c r="E223" s="518">
        <v>709</v>
      </c>
      <c r="F223" s="518" t="s">
        <v>329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674</v>
      </c>
      <c r="C224" s="233" t="s">
        <v>710</v>
      </c>
      <c r="D224" s="364" t="s">
        <v>437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675</v>
      </c>
      <c r="C225" s="407" t="s">
        <v>684</v>
      </c>
      <c r="D225" s="402" t="s">
        <v>437</v>
      </c>
      <c r="E225" s="563" t="s">
        <v>14</v>
      </c>
      <c r="F225" s="563" t="s">
        <v>123</v>
      </c>
      <c r="G225" s="564" t="s">
        <v>347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371</v>
      </c>
      <c r="C226" s="626" t="s">
        <v>614</v>
      </c>
      <c r="D226" s="627" t="s">
        <v>437</v>
      </c>
      <c r="E226" s="628" t="s">
        <v>296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395</v>
      </c>
      <c r="C227" s="588" t="s">
        <v>469</v>
      </c>
      <c r="D227" s="593" t="s">
        <v>437</v>
      </c>
      <c r="E227" s="594" t="s">
        <v>297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398</v>
      </c>
      <c r="C228" s="581" t="s">
        <v>737</v>
      </c>
      <c r="D228" s="364" t="s">
        <v>437</v>
      </c>
      <c r="E228" s="48" t="s">
        <v>297</v>
      </c>
      <c r="F228" s="48" t="s">
        <v>734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399</v>
      </c>
      <c r="C229" s="407" t="s">
        <v>684</v>
      </c>
      <c r="D229" s="366" t="s">
        <v>437</v>
      </c>
      <c r="E229" s="89" t="s">
        <v>297</v>
      </c>
      <c r="F229" s="89" t="s">
        <v>734</v>
      </c>
      <c r="G229" s="367" t="s">
        <v>347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611</v>
      </c>
      <c r="C230" s="483" t="s">
        <v>604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612</v>
      </c>
      <c r="C231" s="407" t="s">
        <v>684</v>
      </c>
      <c r="D231" s="518">
        <v>968</v>
      </c>
      <c r="E231" s="518">
        <v>801</v>
      </c>
      <c r="F231" s="518" t="s">
        <v>736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535</v>
      </c>
      <c r="B232" s="37"/>
      <c r="C232" s="485" t="s">
        <v>208</v>
      </c>
      <c r="D232" s="380"/>
      <c r="E232" s="32" t="s">
        <v>372</v>
      </c>
      <c r="F232" s="29" t="s">
        <v>373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479</v>
      </c>
      <c r="B233" s="51"/>
      <c r="C233" s="488" t="s">
        <v>192</v>
      </c>
      <c r="D233" s="371"/>
      <c r="E233" s="4" t="s">
        <v>372</v>
      </c>
      <c r="F233" s="30" t="s">
        <v>373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371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502</v>
      </c>
      <c r="B235" s="208"/>
      <c r="C235" s="472" t="s">
        <v>256</v>
      </c>
      <c r="D235" s="373"/>
      <c r="E235" s="50" t="s">
        <v>550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550</v>
      </c>
      <c r="F236" s="49" t="s">
        <v>337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437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395</v>
      </c>
      <c r="C238" s="584" t="s">
        <v>471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398</v>
      </c>
      <c r="C239" s="577" t="s">
        <v>473</v>
      </c>
      <c r="D239" s="382">
        <v>968</v>
      </c>
      <c r="E239" s="66">
        <v>1001</v>
      </c>
      <c r="F239" s="66" t="s">
        <v>472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399</v>
      </c>
      <c r="C240" s="585" t="s">
        <v>397</v>
      </c>
      <c r="D240" s="383">
        <v>968</v>
      </c>
      <c r="E240" s="351">
        <v>1001</v>
      </c>
      <c r="F240" s="351" t="s">
        <v>472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396</v>
      </c>
      <c r="C241" s="576" t="s">
        <v>670</v>
      </c>
      <c r="D241" s="551" t="s">
        <v>437</v>
      </c>
      <c r="E241" s="560" t="s">
        <v>673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400</v>
      </c>
      <c r="C242" s="483" t="s">
        <v>671</v>
      </c>
      <c r="D242" s="364" t="s">
        <v>437</v>
      </c>
      <c r="E242" s="48" t="s">
        <v>673</v>
      </c>
      <c r="F242" s="66" t="s">
        <v>672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401</v>
      </c>
      <c r="C243" s="407" t="s">
        <v>752</v>
      </c>
      <c r="D243" s="366" t="s">
        <v>437</v>
      </c>
      <c r="E243" s="94" t="s">
        <v>673</v>
      </c>
      <c r="F243" s="671" t="s">
        <v>672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396</v>
      </c>
      <c r="C244" s="611" t="s">
        <v>476</v>
      </c>
      <c r="D244" s="599" t="s">
        <v>437</v>
      </c>
      <c r="E244" s="605" t="s">
        <v>550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400</v>
      </c>
      <c r="C245" s="483" t="s">
        <v>45</v>
      </c>
      <c r="D245" s="364" t="s">
        <v>437</v>
      </c>
      <c r="E245" s="48" t="s">
        <v>550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401</v>
      </c>
      <c r="C246" s="479" t="s">
        <v>528</v>
      </c>
      <c r="D246" s="366" t="s">
        <v>437</v>
      </c>
      <c r="E246" s="94" t="s">
        <v>550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400</v>
      </c>
      <c r="C247" s="574" t="s">
        <v>33</v>
      </c>
      <c r="D247" s="364" t="s">
        <v>437</v>
      </c>
      <c r="E247" s="48" t="s">
        <v>550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401</v>
      </c>
      <c r="C248" s="575" t="s">
        <v>528</v>
      </c>
      <c r="D248" s="366" t="s">
        <v>437</v>
      </c>
      <c r="E248" s="94" t="s">
        <v>550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666</v>
      </c>
      <c r="C249" s="574" t="s">
        <v>411</v>
      </c>
      <c r="D249" s="364" t="s">
        <v>437</v>
      </c>
      <c r="E249" s="48" t="s">
        <v>550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667</v>
      </c>
      <c r="C250" s="579" t="s">
        <v>528</v>
      </c>
      <c r="D250" s="402" t="s">
        <v>437</v>
      </c>
      <c r="E250" s="237" t="s">
        <v>550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586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452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335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605</v>
      </c>
      <c r="C256" s="639" t="s">
        <v>596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597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400</v>
      </c>
      <c r="C258" s="483" t="s">
        <v>475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684</v>
      </c>
      <c r="D259" s="573">
        <v>968</v>
      </c>
      <c r="E259" s="573">
        <v>1102</v>
      </c>
      <c r="F259" s="573" t="s">
        <v>705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606</v>
      </c>
      <c r="C260" s="621" t="s">
        <v>598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470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726</v>
      </c>
      <c r="D262" s="409">
        <v>968</v>
      </c>
      <c r="E262" s="409">
        <v>1202</v>
      </c>
      <c r="F262" s="409" t="s">
        <v>474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684</v>
      </c>
      <c r="D263" s="405">
        <v>968</v>
      </c>
      <c r="E263" s="405">
        <v>1202</v>
      </c>
      <c r="F263" s="405" t="s">
        <v>474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530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39" t="s">
        <v>50</v>
      </c>
      <c r="G266" s="1439"/>
      <c r="H266" s="1439"/>
      <c r="I266" s="1439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39" t="s">
        <v>280</v>
      </c>
      <c r="G267" s="1439"/>
      <c r="H267" s="1439"/>
      <c r="I267" s="1439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550</v>
      </c>
      <c r="F268" s="183" t="s">
        <v>338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479</v>
      </c>
      <c r="B269" s="133"/>
      <c r="C269" s="134" t="s">
        <v>551</v>
      </c>
      <c r="D269" s="24"/>
      <c r="E269" s="14" t="s">
        <v>550</v>
      </c>
      <c r="F269" s="14" t="s">
        <v>338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578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560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577</v>
      </c>
      <c r="I273" s="149">
        <f t="shared" si="3"/>
        <v>0</v>
      </c>
    </row>
    <row r="274" spans="3:9" ht="12.75" hidden="1">
      <c r="C274" t="s">
        <v>559</v>
      </c>
      <c r="I274" s="149">
        <f t="shared" si="3"/>
        <v>0</v>
      </c>
    </row>
    <row r="275" spans="3:9" ht="12.75" hidden="1">
      <c r="C275" t="s">
        <v>558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563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561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557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562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561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557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Normal="93" zoomScaleSheetLayoutView="100" zoomScalePageLayoutView="0" workbookViewId="0" topLeftCell="A33">
      <selection activeCell="J79" sqref="J79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5" customWidth="1"/>
    <col min="6" max="6" width="9.375" style="1171" hidden="1" customWidth="1"/>
    <col min="7" max="7" width="9.625" style="1171" hidden="1" customWidth="1"/>
    <col min="8" max="8" width="9.50390625" style="1171" hidden="1" customWidth="1"/>
    <col min="9" max="9" width="9.375" style="1171" hidden="1" customWidth="1"/>
    <col min="10" max="10" width="17.375" style="1169" customWidth="1"/>
    <col min="11" max="11" width="14.375" style="1161" customWidth="1"/>
    <col min="12" max="12" width="8.875" style="0" hidden="1" customWidth="1"/>
  </cols>
  <sheetData>
    <row r="1" spans="4:9" ht="12.75" customHeight="1" hidden="1">
      <c r="D1" s="1446" t="s">
        <v>834</v>
      </c>
      <c r="E1" s="1446"/>
      <c r="F1" s="1168"/>
      <c r="G1" s="1168"/>
      <c r="H1" s="1168"/>
      <c r="I1" s="1168"/>
    </row>
    <row r="2" spans="2:9" ht="12.75" customHeight="1" hidden="1">
      <c r="B2" s="1"/>
      <c r="C2" s="1"/>
      <c r="D2" s="1446" t="s">
        <v>851</v>
      </c>
      <c r="E2" s="1446"/>
      <c r="F2" s="1170"/>
      <c r="G2" s="1170"/>
      <c r="H2" s="1170"/>
      <c r="I2" s="1170"/>
    </row>
    <row r="3" spans="2:9" ht="12.75" customHeight="1" hidden="1">
      <c r="B3" s="362"/>
      <c r="C3" s="362"/>
      <c r="D3" s="1446" t="s">
        <v>852</v>
      </c>
      <c r="E3" s="1446"/>
      <c r="I3" s="1168"/>
    </row>
    <row r="4" spans="1:5" ht="18" customHeight="1" hidden="1">
      <c r="A4" s="15"/>
      <c r="B4" s="15"/>
      <c r="C4" s="15"/>
      <c r="D4" s="1446"/>
      <c r="E4" s="1446"/>
    </row>
    <row r="5" spans="1:5" ht="18" customHeight="1" hidden="1">
      <c r="A5" s="15"/>
      <c r="D5" s="1446"/>
      <c r="E5" s="1446"/>
    </row>
    <row r="6" spans="1:5" ht="18" customHeight="1" hidden="1">
      <c r="A6" s="15"/>
      <c r="D6" s="1446"/>
      <c r="E6" s="1446"/>
    </row>
    <row r="7" spans="1:5" ht="18" customHeight="1" hidden="1">
      <c r="A7" s="15"/>
      <c r="D7" s="1446"/>
      <c r="E7" s="1446"/>
    </row>
    <row r="8" spans="1:9" ht="18" customHeight="1" hidden="1">
      <c r="A8" s="15"/>
      <c r="D8" s="1446"/>
      <c r="E8" s="1446"/>
      <c r="F8" s="1447" t="s">
        <v>635</v>
      </c>
      <c r="G8" s="1447"/>
      <c r="H8" s="1447" t="s">
        <v>635</v>
      </c>
      <c r="I8" s="1447"/>
    </row>
    <row r="9" spans="1:5" ht="18" customHeight="1" hidden="1">
      <c r="A9" s="15"/>
      <c r="D9" s="1446"/>
      <c r="E9" s="1446"/>
    </row>
    <row r="10" spans="1:5" ht="18" customHeight="1" hidden="1">
      <c r="A10" s="15"/>
      <c r="D10" s="1446"/>
      <c r="E10" s="1446"/>
    </row>
    <row r="11" spans="1:5" ht="18" customHeight="1" hidden="1">
      <c r="A11" s="15"/>
      <c r="D11" s="1446"/>
      <c r="E11" s="1446"/>
    </row>
    <row r="12" spans="1:5" ht="18" customHeight="1" hidden="1">
      <c r="A12" s="15"/>
      <c r="D12" s="1446"/>
      <c r="E12" s="1446"/>
    </row>
    <row r="13" spans="1:5" ht="18" customHeight="1" hidden="1">
      <c r="A13" s="15"/>
      <c r="D13" s="1446"/>
      <c r="E13" s="1446"/>
    </row>
    <row r="14" spans="1:11" ht="17.25" customHeight="1">
      <c r="A14" s="1452" t="s">
        <v>1064</v>
      </c>
      <c r="B14" s="1452"/>
      <c r="C14" s="1452"/>
      <c r="D14" s="1452"/>
      <c r="E14" s="1452"/>
      <c r="F14" s="1452"/>
      <c r="G14" s="1452"/>
      <c r="H14" s="1452"/>
      <c r="I14" s="1452"/>
      <c r="J14" s="1452"/>
      <c r="K14" s="1452"/>
    </row>
    <row r="15" spans="1:11" ht="36" customHeight="1">
      <c r="A15" s="1452"/>
      <c r="B15" s="1452"/>
      <c r="C15" s="1452"/>
      <c r="D15" s="1452"/>
      <c r="E15" s="1452"/>
      <c r="F15" s="1452"/>
      <c r="G15" s="1452"/>
      <c r="H15" s="1452"/>
      <c r="I15" s="1452"/>
      <c r="J15" s="1452"/>
      <c r="K15" s="1452"/>
    </row>
    <row r="16" spans="1:11" ht="19.5" customHeight="1">
      <c r="A16" s="1452"/>
      <c r="B16" s="1452"/>
      <c r="C16" s="1452"/>
      <c r="D16" s="1452"/>
      <c r="E16" s="1452"/>
      <c r="K16" s="1186" t="s">
        <v>187</v>
      </c>
    </row>
    <row r="17" spans="1:11" ht="15.75" customHeight="1">
      <c r="A17" s="1187" t="s">
        <v>466</v>
      </c>
      <c r="B17" s="1449" t="s">
        <v>235</v>
      </c>
      <c r="C17" s="1449"/>
      <c r="D17" s="1449" t="s">
        <v>234</v>
      </c>
      <c r="E17" s="1188" t="s">
        <v>911</v>
      </c>
      <c r="F17" s="1448" t="s">
        <v>350</v>
      </c>
      <c r="G17" s="1448" t="s">
        <v>351</v>
      </c>
      <c r="H17" s="1448" t="s">
        <v>352</v>
      </c>
      <c r="I17" s="1448" t="s">
        <v>353</v>
      </c>
      <c r="J17" s="1450" t="s">
        <v>912</v>
      </c>
      <c r="K17" s="1451" t="s">
        <v>914</v>
      </c>
    </row>
    <row r="18" spans="1:11" ht="29.25" customHeight="1">
      <c r="A18" s="1187"/>
      <c r="B18" s="1189" t="s">
        <v>132</v>
      </c>
      <c r="C18" s="1190" t="s">
        <v>447</v>
      </c>
      <c r="D18" s="1449"/>
      <c r="E18" s="1191" t="s">
        <v>915</v>
      </c>
      <c r="F18" s="1448"/>
      <c r="G18" s="1448"/>
      <c r="H18" s="1448"/>
      <c r="I18" s="1448"/>
      <c r="J18" s="1450"/>
      <c r="K18" s="1451"/>
    </row>
    <row r="19" spans="1:12" ht="17.25">
      <c r="A19" s="1192" t="s">
        <v>452</v>
      </c>
      <c r="B19" s="1193" t="s">
        <v>130</v>
      </c>
      <c r="C19" s="1194" t="s">
        <v>129</v>
      </c>
      <c r="D19" s="1195" t="s">
        <v>305</v>
      </c>
      <c r="E19" s="1182">
        <f aca="true" t="shared" si="0" ref="E19:J19">E20+E36</f>
        <v>129855.8</v>
      </c>
      <c r="F19" s="1182" t="e">
        <f t="shared" si="0"/>
        <v>#REF!</v>
      </c>
      <c r="G19" s="1182" t="e">
        <f t="shared" si="0"/>
        <v>#REF!</v>
      </c>
      <c r="H19" s="1182" t="e">
        <f t="shared" si="0"/>
        <v>#REF!</v>
      </c>
      <c r="I19" s="1182" t="e">
        <f t="shared" si="0"/>
        <v>#REF!</v>
      </c>
      <c r="J19" s="1182">
        <f t="shared" si="0"/>
        <v>50212.13</v>
      </c>
      <c r="K19" s="1182">
        <f>J19/E19*100</f>
        <v>38.66760668372148</v>
      </c>
      <c r="L19" s="1120"/>
    </row>
    <row r="20" spans="1:12" ht="17.25">
      <c r="A20" s="1196"/>
      <c r="B20" s="1196"/>
      <c r="C20" s="1197"/>
      <c r="D20" s="1198" t="s">
        <v>384</v>
      </c>
      <c r="E20" s="1154">
        <f>E21</f>
        <v>124689.8</v>
      </c>
      <c r="F20" s="1154" t="e">
        <f>F21+#REF!+#REF!</f>
        <v>#REF!</v>
      </c>
      <c r="G20" s="1154" t="e">
        <f>G21+#REF!+#REF!</f>
        <v>#REF!</v>
      </c>
      <c r="H20" s="1154" t="e">
        <f>H21+#REF!+#REF!</f>
        <v>#REF!</v>
      </c>
      <c r="I20" s="1154" t="e">
        <f>I21+#REF!+#REF!</f>
        <v>#REF!</v>
      </c>
      <c r="J20" s="1154">
        <f>J21</f>
        <v>49253.53</v>
      </c>
      <c r="K20" s="1154">
        <f aca="true" t="shared" si="1" ref="K20:K80">J20/E20*100</f>
        <v>39.50084930764184</v>
      </c>
      <c r="L20" s="1120"/>
    </row>
    <row r="21" spans="1:12" ht="17.25" customHeight="1">
      <c r="A21" s="1199">
        <v>1</v>
      </c>
      <c r="B21" s="1200" t="s">
        <v>132</v>
      </c>
      <c r="C21" s="1201" t="s">
        <v>131</v>
      </c>
      <c r="D21" s="1202" t="s">
        <v>237</v>
      </c>
      <c r="E21" s="1139">
        <f>E22+E31+E34</f>
        <v>124689.8</v>
      </c>
      <c r="F21" s="1203" t="e">
        <f>#REF!</f>
        <v>#REF!</v>
      </c>
      <c r="G21" s="1203" t="e">
        <f>#REF!</f>
        <v>#REF!</v>
      </c>
      <c r="H21" s="1203" t="e">
        <f>#REF!</f>
        <v>#REF!</v>
      </c>
      <c r="I21" s="1203" t="e">
        <f>#REF!</f>
        <v>#REF!</v>
      </c>
      <c r="J21" s="1139">
        <f>J22+J31+J34</f>
        <v>49253.53</v>
      </c>
      <c r="K21" s="1183">
        <f t="shared" si="1"/>
        <v>39.50084930764184</v>
      </c>
      <c r="L21" s="1120"/>
    </row>
    <row r="22" spans="1:12" ht="32.25" customHeight="1">
      <c r="A22" s="1204" t="s">
        <v>213</v>
      </c>
      <c r="B22" s="1205" t="s">
        <v>132</v>
      </c>
      <c r="C22" s="1206" t="s">
        <v>448</v>
      </c>
      <c r="D22" s="71" t="s">
        <v>276</v>
      </c>
      <c r="E22" s="1207">
        <f aca="true" t="shared" si="2" ref="E22:J22">E23+E26+E29</f>
        <v>41586</v>
      </c>
      <c r="F22" s="1208">
        <f t="shared" si="2"/>
        <v>1040</v>
      </c>
      <c r="G22" s="1208">
        <f t="shared" si="2"/>
        <v>1321</v>
      </c>
      <c r="H22" s="1208">
        <f t="shared" si="2"/>
        <v>1324</v>
      </c>
      <c r="I22" s="1208">
        <f t="shared" si="2"/>
        <v>1420</v>
      </c>
      <c r="J22" s="1207">
        <f t="shared" si="2"/>
        <v>18221.6</v>
      </c>
      <c r="K22" s="1156">
        <f t="shared" si="1"/>
        <v>43.81666907132208</v>
      </c>
      <c r="L22" s="1120"/>
    </row>
    <row r="23" spans="1:12" ht="26.25" customHeight="1">
      <c r="A23" s="1209" t="s">
        <v>156</v>
      </c>
      <c r="B23" s="1210" t="s">
        <v>133</v>
      </c>
      <c r="C23" s="345" t="s">
        <v>134</v>
      </c>
      <c r="D23" s="1211" t="s">
        <v>281</v>
      </c>
      <c r="E23" s="1212">
        <f>E24+E25</f>
        <v>24646</v>
      </c>
      <c r="F23" s="1140">
        <v>890</v>
      </c>
      <c r="G23" s="1140">
        <v>1050</v>
      </c>
      <c r="H23" s="1140">
        <v>1072</v>
      </c>
      <c r="I23" s="1140">
        <v>1157</v>
      </c>
      <c r="J23" s="1138">
        <f>J24+J25</f>
        <v>11712.6</v>
      </c>
      <c r="K23" s="1157">
        <f t="shared" si="1"/>
        <v>47.52333035786741</v>
      </c>
      <c r="L23" s="1120"/>
    </row>
    <row r="24" spans="1:12" ht="26.25" customHeight="1">
      <c r="A24" s="1213" t="s">
        <v>159</v>
      </c>
      <c r="B24" s="350" t="s">
        <v>133</v>
      </c>
      <c r="C24" s="259" t="s">
        <v>615</v>
      </c>
      <c r="D24" s="1214" t="s">
        <v>281</v>
      </c>
      <c r="E24" s="1215">
        <v>24645</v>
      </c>
      <c r="F24" s="1140"/>
      <c r="G24" s="1140"/>
      <c r="H24" s="1140"/>
      <c r="I24" s="1140"/>
      <c r="J24" s="1165">
        <v>11711.6</v>
      </c>
      <c r="K24" s="1160">
        <f t="shared" si="1"/>
        <v>47.52120105498073</v>
      </c>
      <c r="L24" s="1120"/>
    </row>
    <row r="25" spans="1:12" ht="39.75" customHeight="1">
      <c r="A25" s="1213" t="s">
        <v>160</v>
      </c>
      <c r="B25" s="350" t="s">
        <v>133</v>
      </c>
      <c r="C25" s="259" t="s">
        <v>616</v>
      </c>
      <c r="D25" s="1214" t="s">
        <v>619</v>
      </c>
      <c r="E25" s="1215">
        <v>1</v>
      </c>
      <c r="F25" s="1140"/>
      <c r="G25" s="1140"/>
      <c r="H25" s="1140"/>
      <c r="I25" s="1140"/>
      <c r="J25" s="1165">
        <v>1</v>
      </c>
      <c r="K25" s="1160" t="s">
        <v>973</v>
      </c>
      <c r="L25" s="1120"/>
    </row>
    <row r="26" spans="1:12" ht="36.75" customHeight="1">
      <c r="A26" s="1209" t="s">
        <v>306</v>
      </c>
      <c r="B26" s="1210" t="s">
        <v>133</v>
      </c>
      <c r="C26" s="345" t="s">
        <v>175</v>
      </c>
      <c r="D26" s="1211" t="s">
        <v>282</v>
      </c>
      <c r="E26" s="1212">
        <f>E27+E28</f>
        <v>16939</v>
      </c>
      <c r="F26" s="1140">
        <v>150</v>
      </c>
      <c r="G26" s="1140">
        <v>271</v>
      </c>
      <c r="H26" s="1140">
        <v>252</v>
      </c>
      <c r="I26" s="1140">
        <v>263</v>
      </c>
      <c r="J26" s="1138">
        <f>J27+J28</f>
        <v>6512.4</v>
      </c>
      <c r="K26" s="1157">
        <f t="shared" si="1"/>
        <v>38.44618926737115</v>
      </c>
      <c r="L26" s="1120"/>
    </row>
    <row r="27" spans="1:12" ht="37.5" customHeight="1">
      <c r="A27" s="1213" t="s">
        <v>159</v>
      </c>
      <c r="B27" s="350" t="s">
        <v>133</v>
      </c>
      <c r="C27" s="259" t="s">
        <v>617</v>
      </c>
      <c r="D27" s="1214" t="s">
        <v>282</v>
      </c>
      <c r="E27" s="1215">
        <v>16938</v>
      </c>
      <c r="F27" s="1140"/>
      <c r="G27" s="1140"/>
      <c r="H27" s="1140"/>
      <c r="I27" s="1140"/>
      <c r="J27" s="1165">
        <v>6512.4</v>
      </c>
      <c r="K27" s="1160">
        <f t="shared" si="1"/>
        <v>38.44845908607864</v>
      </c>
      <c r="L27" s="1120"/>
    </row>
    <row r="28" spans="1:12" ht="40.5" customHeight="1">
      <c r="A28" s="1213" t="s">
        <v>160</v>
      </c>
      <c r="B28" s="350" t="s">
        <v>133</v>
      </c>
      <c r="C28" s="259" t="s">
        <v>618</v>
      </c>
      <c r="D28" s="1214" t="s">
        <v>620</v>
      </c>
      <c r="E28" s="1215">
        <v>1</v>
      </c>
      <c r="F28" s="1140"/>
      <c r="G28" s="1140"/>
      <c r="H28" s="1140"/>
      <c r="I28" s="1140"/>
      <c r="J28" s="1165">
        <v>0</v>
      </c>
      <c r="K28" s="1160">
        <f t="shared" si="1"/>
        <v>0</v>
      </c>
      <c r="L28" s="1120"/>
    </row>
    <row r="29" spans="1:12" ht="27" customHeight="1">
      <c r="A29" s="1209" t="s">
        <v>745</v>
      </c>
      <c r="B29" s="1210" t="s">
        <v>631</v>
      </c>
      <c r="C29" s="345" t="s">
        <v>634</v>
      </c>
      <c r="D29" s="1216" t="s">
        <v>633</v>
      </c>
      <c r="E29" s="1212">
        <v>1</v>
      </c>
      <c r="F29" s="1140"/>
      <c r="G29" s="1140"/>
      <c r="H29" s="1140"/>
      <c r="I29" s="1140"/>
      <c r="J29" s="1164">
        <v>-3.4</v>
      </c>
      <c r="K29" s="1157">
        <f>J29/E29*100</f>
        <v>-340</v>
      </c>
      <c r="L29" s="1120"/>
    </row>
    <row r="30" spans="1:12" ht="27" customHeight="1" hidden="1">
      <c r="A30" s="1213" t="s">
        <v>159</v>
      </c>
      <c r="B30" s="350" t="s">
        <v>631</v>
      </c>
      <c r="C30" s="259" t="s">
        <v>632</v>
      </c>
      <c r="D30" s="1217" t="s">
        <v>633</v>
      </c>
      <c r="E30" s="1215" t="e">
        <f>#REF!</f>
        <v>#REF!</v>
      </c>
      <c r="F30" s="1140"/>
      <c r="G30" s="1140"/>
      <c r="H30" s="1140"/>
      <c r="I30" s="1140"/>
      <c r="J30" s="1172"/>
      <c r="K30" s="1158" t="e">
        <f t="shared" si="1"/>
        <v>#REF!</v>
      </c>
      <c r="L30" s="1120"/>
    </row>
    <row r="31" spans="1:12" ht="29.25" customHeight="1">
      <c r="A31" s="1218" t="s">
        <v>201</v>
      </c>
      <c r="B31" s="1219" t="s">
        <v>132</v>
      </c>
      <c r="C31" s="1063" t="s">
        <v>392</v>
      </c>
      <c r="D31" s="71" t="s">
        <v>238</v>
      </c>
      <c r="E31" s="1207">
        <f>E32+E33</f>
        <v>75165.8</v>
      </c>
      <c r="F31" s="1146">
        <v>4994</v>
      </c>
      <c r="G31" s="1146">
        <v>5732</v>
      </c>
      <c r="H31" s="1146">
        <v>4822</v>
      </c>
      <c r="I31" s="1146">
        <v>5592</v>
      </c>
      <c r="J31" s="1163">
        <f>J32+J33</f>
        <v>27626.730000000003</v>
      </c>
      <c r="K31" s="1156">
        <f t="shared" si="1"/>
        <v>36.754388298933826</v>
      </c>
      <c r="L31" s="1120"/>
    </row>
    <row r="32" spans="1:12" ht="23.25" customHeight="1">
      <c r="A32" s="1220" t="s">
        <v>159</v>
      </c>
      <c r="B32" s="1221" t="s">
        <v>133</v>
      </c>
      <c r="C32" s="259" t="s">
        <v>621</v>
      </c>
      <c r="D32" s="1214" t="s">
        <v>238</v>
      </c>
      <c r="E32" s="1215">
        <v>75164.8</v>
      </c>
      <c r="F32" s="1146"/>
      <c r="G32" s="1146"/>
      <c r="H32" s="1146"/>
      <c r="I32" s="1146"/>
      <c r="J32" s="1165">
        <v>27617.4</v>
      </c>
      <c r="K32" s="1160">
        <f t="shared" si="1"/>
        <v>36.74246455787816</v>
      </c>
      <c r="L32" s="1120"/>
    </row>
    <row r="33" spans="1:12" ht="24.75" customHeight="1">
      <c r="A33" s="1220" t="s">
        <v>160</v>
      </c>
      <c r="B33" s="1221" t="s">
        <v>133</v>
      </c>
      <c r="C33" s="259" t="s">
        <v>622</v>
      </c>
      <c r="D33" s="1214" t="s">
        <v>623</v>
      </c>
      <c r="E33" s="1215">
        <v>1</v>
      </c>
      <c r="F33" s="1146"/>
      <c r="G33" s="1146"/>
      <c r="H33" s="1146"/>
      <c r="I33" s="1146"/>
      <c r="J33" s="1165">
        <v>9.33</v>
      </c>
      <c r="K33" s="1160">
        <f t="shared" si="1"/>
        <v>933</v>
      </c>
      <c r="L33" s="1120"/>
    </row>
    <row r="34" spans="1:12" ht="26.25" customHeight="1">
      <c r="A34" s="1219" t="s">
        <v>458</v>
      </c>
      <c r="B34" s="1219" t="s">
        <v>132</v>
      </c>
      <c r="C34" s="1063" t="s">
        <v>809</v>
      </c>
      <c r="D34" s="71" t="s">
        <v>810</v>
      </c>
      <c r="E34" s="1222">
        <f>E35</f>
        <v>7938</v>
      </c>
      <c r="F34" s="1146"/>
      <c r="G34" s="1146"/>
      <c r="H34" s="1146"/>
      <c r="I34" s="1146"/>
      <c r="J34" s="1164">
        <f>J35</f>
        <v>3405.2</v>
      </c>
      <c r="K34" s="1157">
        <f t="shared" si="1"/>
        <v>42.89745527840766</v>
      </c>
      <c r="L34" s="1120"/>
    </row>
    <row r="35" spans="1:12" ht="37.5" customHeight="1">
      <c r="A35" s="1220" t="s">
        <v>159</v>
      </c>
      <c r="B35" s="1221" t="s">
        <v>133</v>
      </c>
      <c r="C35" s="259" t="s">
        <v>811</v>
      </c>
      <c r="D35" s="1214" t="s">
        <v>843</v>
      </c>
      <c r="E35" s="1223">
        <v>7938</v>
      </c>
      <c r="F35" s="1146"/>
      <c r="G35" s="1146"/>
      <c r="H35" s="1146"/>
      <c r="I35" s="1146"/>
      <c r="J35" s="1165">
        <v>3405.2</v>
      </c>
      <c r="K35" s="1160">
        <f t="shared" si="1"/>
        <v>42.89745527840766</v>
      </c>
      <c r="L35" s="1120"/>
    </row>
    <row r="36" spans="1:12" ht="15.75" customHeight="1">
      <c r="A36" s="1232"/>
      <c r="B36" s="1233"/>
      <c r="C36" s="1197"/>
      <c r="D36" s="1234" t="s">
        <v>385</v>
      </c>
      <c r="E36" s="1152">
        <f>E44+E56</f>
        <v>5166</v>
      </c>
      <c r="F36" s="1152" t="e">
        <f>F44+F56</f>
        <v>#REF!</v>
      </c>
      <c r="G36" s="1152" t="e">
        <f>G44+G56</f>
        <v>#REF!</v>
      </c>
      <c r="H36" s="1152" t="e">
        <f>H44+H56</f>
        <v>#REF!</v>
      </c>
      <c r="I36" s="1152" t="e">
        <f>I44+I56</f>
        <v>#REF!</v>
      </c>
      <c r="J36" s="1152">
        <f>J44+J56+J76</f>
        <v>958.6000000000001</v>
      </c>
      <c r="K36" s="1154">
        <f t="shared" si="1"/>
        <v>18.555942702284167</v>
      </c>
      <c r="L36" s="1120"/>
    </row>
    <row r="37" spans="1:12" ht="24" customHeight="1" hidden="1" thickBot="1">
      <c r="A37" s="1235" t="s">
        <v>459</v>
      </c>
      <c r="B37" s="1235" t="s">
        <v>132</v>
      </c>
      <c r="C37" s="255" t="s">
        <v>103</v>
      </c>
      <c r="D37" s="1236" t="s">
        <v>104</v>
      </c>
      <c r="E37" s="1237"/>
      <c r="F37" s="1238">
        <f>F38+F41</f>
        <v>0</v>
      </c>
      <c r="G37" s="1238">
        <f>G38+G41</f>
        <v>0</v>
      </c>
      <c r="H37" s="1238">
        <f>H38+H41</f>
        <v>0</v>
      </c>
      <c r="I37" s="1238">
        <f>I38+I41</f>
        <v>0</v>
      </c>
      <c r="J37" s="1172"/>
      <c r="K37" s="1158" t="e">
        <f t="shared" si="1"/>
        <v>#DIV/0!</v>
      </c>
      <c r="L37" s="1120"/>
    </row>
    <row r="38" spans="1:12" ht="27" customHeight="1" hidden="1">
      <c r="A38" s="1239" t="s">
        <v>460</v>
      </c>
      <c r="B38" s="1230" t="s">
        <v>437</v>
      </c>
      <c r="C38" s="256" t="s">
        <v>105</v>
      </c>
      <c r="D38" s="1240" t="s">
        <v>106</v>
      </c>
      <c r="E38" s="1241"/>
      <c r="F38" s="1143">
        <f>F40</f>
        <v>0</v>
      </c>
      <c r="G38" s="1143">
        <f>G40</f>
        <v>0</v>
      </c>
      <c r="H38" s="1143">
        <f>H40</f>
        <v>0</v>
      </c>
      <c r="I38" s="1143">
        <f>I40</f>
        <v>0</v>
      </c>
      <c r="J38" s="1172"/>
      <c r="K38" s="1158" t="e">
        <f t="shared" si="1"/>
        <v>#DIV/0!</v>
      </c>
      <c r="L38" s="1120"/>
    </row>
    <row r="39" spans="1:12" ht="63.75" customHeight="1" hidden="1">
      <c r="A39" s="1231" t="s">
        <v>78</v>
      </c>
      <c r="B39" s="1231" t="s">
        <v>437</v>
      </c>
      <c r="C39" s="257" t="s">
        <v>170</v>
      </c>
      <c r="D39" s="1242" t="s">
        <v>468</v>
      </c>
      <c r="E39" s="1243"/>
      <c r="F39" s="1141">
        <f>F40</f>
        <v>0</v>
      </c>
      <c r="G39" s="1141">
        <f>G40</f>
        <v>0</v>
      </c>
      <c r="H39" s="1141">
        <f>H40</f>
        <v>0</v>
      </c>
      <c r="I39" s="1141">
        <f>I40</f>
        <v>0</v>
      </c>
      <c r="J39" s="1172"/>
      <c r="K39" s="1158" t="e">
        <f t="shared" si="1"/>
        <v>#DIV/0!</v>
      </c>
      <c r="L39" s="1120"/>
    </row>
    <row r="40" spans="1:12" ht="50.25" customHeight="1" hidden="1">
      <c r="A40" s="1231" t="s">
        <v>159</v>
      </c>
      <c r="B40" s="1231" t="s">
        <v>437</v>
      </c>
      <c r="C40" s="258" t="s">
        <v>107</v>
      </c>
      <c r="D40" s="1244" t="s">
        <v>298</v>
      </c>
      <c r="E40" s="1245"/>
      <c r="F40" s="1142">
        <v>0</v>
      </c>
      <c r="G40" s="1142">
        <v>0</v>
      </c>
      <c r="H40" s="1142">
        <v>0</v>
      </c>
      <c r="I40" s="1142">
        <v>0</v>
      </c>
      <c r="J40" s="1172"/>
      <c r="K40" s="1158" t="e">
        <f t="shared" si="1"/>
        <v>#DIV/0!</v>
      </c>
      <c r="L40" s="1120"/>
    </row>
    <row r="41" spans="1:12" ht="18" customHeight="1" hidden="1">
      <c r="A41" s="1239" t="s">
        <v>461</v>
      </c>
      <c r="B41" s="1230" t="s">
        <v>437</v>
      </c>
      <c r="C41" s="256" t="s">
        <v>108</v>
      </c>
      <c r="D41" s="1240" t="s">
        <v>109</v>
      </c>
      <c r="E41" s="1241"/>
      <c r="F41" s="1143">
        <f aca="true" t="shared" si="3" ref="F41:I42">F42</f>
        <v>0</v>
      </c>
      <c r="G41" s="1143">
        <f t="shared" si="3"/>
        <v>0</v>
      </c>
      <c r="H41" s="1143">
        <f t="shared" si="3"/>
        <v>0</v>
      </c>
      <c r="I41" s="1143">
        <f t="shared" si="3"/>
        <v>0</v>
      </c>
      <c r="J41" s="1172"/>
      <c r="K41" s="1158" t="e">
        <f t="shared" si="1"/>
        <v>#DIV/0!</v>
      </c>
      <c r="L41" s="1120"/>
    </row>
    <row r="42" spans="1:12" ht="41.25" customHeight="1" hidden="1">
      <c r="A42" s="1231" t="s">
        <v>465</v>
      </c>
      <c r="B42" s="1231" t="s">
        <v>437</v>
      </c>
      <c r="C42" s="257" t="s">
        <v>110</v>
      </c>
      <c r="D42" s="1242" t="s">
        <v>111</v>
      </c>
      <c r="E42" s="1243"/>
      <c r="F42" s="1141">
        <f t="shared" si="3"/>
        <v>0</v>
      </c>
      <c r="G42" s="1141">
        <f t="shared" si="3"/>
        <v>0</v>
      </c>
      <c r="H42" s="1141">
        <f t="shared" si="3"/>
        <v>0</v>
      </c>
      <c r="I42" s="1141">
        <f t="shared" si="3"/>
        <v>0</v>
      </c>
      <c r="J42" s="1172"/>
      <c r="K42" s="1158" t="e">
        <f t="shared" si="1"/>
        <v>#DIV/0!</v>
      </c>
      <c r="L42" s="1120"/>
    </row>
    <row r="43" spans="1:12" ht="50.25" customHeight="1" hidden="1" thickBot="1">
      <c r="A43" s="1246" t="s">
        <v>159</v>
      </c>
      <c r="B43" s="1246" t="s">
        <v>437</v>
      </c>
      <c r="C43" s="258" t="s">
        <v>112</v>
      </c>
      <c r="D43" s="1244" t="s">
        <v>299</v>
      </c>
      <c r="E43" s="1245"/>
      <c r="F43" s="1142">
        <v>0</v>
      </c>
      <c r="G43" s="1142">
        <v>0</v>
      </c>
      <c r="H43" s="1142">
        <v>0</v>
      </c>
      <c r="I43" s="1142">
        <v>0</v>
      </c>
      <c r="J43" s="1172"/>
      <c r="K43" s="1158" t="e">
        <f t="shared" si="1"/>
        <v>#DIV/0!</v>
      </c>
      <c r="L43" s="1120"/>
    </row>
    <row r="44" spans="1:12" ht="25.5" customHeight="1">
      <c r="A44" s="1199" t="s">
        <v>552</v>
      </c>
      <c r="B44" s="1200" t="s">
        <v>132</v>
      </c>
      <c r="C44" s="1201" t="s">
        <v>581</v>
      </c>
      <c r="D44" s="1202" t="s">
        <v>680</v>
      </c>
      <c r="E44" s="1247">
        <f aca="true" t="shared" si="4" ref="E44:I45">E45</f>
        <v>15</v>
      </c>
      <c r="F44" s="1248">
        <f t="shared" si="4"/>
        <v>0</v>
      </c>
      <c r="G44" s="1248">
        <f t="shared" si="4"/>
        <v>0</v>
      </c>
      <c r="H44" s="1248">
        <f t="shared" si="4"/>
        <v>0</v>
      </c>
      <c r="I44" s="1248">
        <f t="shared" si="4"/>
        <v>0</v>
      </c>
      <c r="J44" s="1176">
        <f>J45</f>
        <v>31.6</v>
      </c>
      <c r="K44" s="1184">
        <f t="shared" si="1"/>
        <v>210.66666666666669</v>
      </c>
      <c r="L44" s="1120"/>
    </row>
    <row r="45" spans="1:12" ht="19.5" customHeight="1">
      <c r="A45" s="1204" t="s">
        <v>978</v>
      </c>
      <c r="B45" s="1230" t="s">
        <v>132</v>
      </c>
      <c r="C45" s="256" t="s">
        <v>695</v>
      </c>
      <c r="D45" s="1240" t="s">
        <v>763</v>
      </c>
      <c r="E45" s="1241">
        <f t="shared" si="4"/>
        <v>15</v>
      </c>
      <c r="F45" s="1143">
        <f t="shared" si="4"/>
        <v>0</v>
      </c>
      <c r="G45" s="1143">
        <f t="shared" si="4"/>
        <v>0</v>
      </c>
      <c r="H45" s="1143">
        <f t="shared" si="4"/>
        <v>0</v>
      </c>
      <c r="I45" s="1143">
        <f t="shared" si="4"/>
        <v>0</v>
      </c>
      <c r="J45" s="1164">
        <f>J46</f>
        <v>31.6</v>
      </c>
      <c r="K45" s="1157">
        <f t="shared" si="1"/>
        <v>210.66666666666669</v>
      </c>
      <c r="L45" s="1120"/>
    </row>
    <row r="46" spans="1:12" ht="30" customHeight="1">
      <c r="A46" s="1204" t="s">
        <v>161</v>
      </c>
      <c r="B46" s="1230" t="s">
        <v>132</v>
      </c>
      <c r="C46" s="256" t="s">
        <v>696</v>
      </c>
      <c r="D46" s="1240" t="s">
        <v>845</v>
      </c>
      <c r="E46" s="1241">
        <f>E47+E55</f>
        <v>15</v>
      </c>
      <c r="F46" s="1249">
        <f>SUM(F47:F48)</f>
        <v>0</v>
      </c>
      <c r="G46" s="1249">
        <f>SUM(G47:G48)</f>
        <v>0</v>
      </c>
      <c r="H46" s="1249">
        <f>SUM(H47:H48)</f>
        <v>0</v>
      </c>
      <c r="I46" s="1249">
        <f>SUM(I47:I48)</f>
        <v>0</v>
      </c>
      <c r="J46" s="1241">
        <f>J47+J55</f>
        <v>31.6</v>
      </c>
      <c r="K46" s="1157">
        <f t="shared" si="1"/>
        <v>210.66666666666669</v>
      </c>
      <c r="L46" s="1120"/>
    </row>
    <row r="47" spans="1:12" ht="61.5" customHeight="1">
      <c r="A47" s="1246" t="s">
        <v>162</v>
      </c>
      <c r="B47" s="1246" t="s">
        <v>624</v>
      </c>
      <c r="C47" s="258" t="s">
        <v>697</v>
      </c>
      <c r="D47" s="1250" t="s">
        <v>409</v>
      </c>
      <c r="E47" s="1245">
        <v>14</v>
      </c>
      <c r="F47" s="1144">
        <v>0</v>
      </c>
      <c r="G47" s="1144">
        <v>0</v>
      </c>
      <c r="H47" s="1144">
        <v>0</v>
      </c>
      <c r="I47" s="1144">
        <v>0</v>
      </c>
      <c r="J47" s="1165">
        <v>31.6</v>
      </c>
      <c r="K47" s="1160">
        <f t="shared" si="1"/>
        <v>225.71428571428572</v>
      </c>
      <c r="L47" s="1120"/>
    </row>
    <row r="48" spans="1:12" ht="51" customHeight="1" hidden="1" thickBot="1">
      <c r="A48" s="1246" t="s">
        <v>160</v>
      </c>
      <c r="B48" s="1246" t="s">
        <v>132</v>
      </c>
      <c r="C48" s="258" t="s">
        <v>478</v>
      </c>
      <c r="D48" s="1250" t="s">
        <v>477</v>
      </c>
      <c r="E48" s="1245" t="e">
        <f>#REF!</f>
        <v>#REF!</v>
      </c>
      <c r="F48" s="1142">
        <v>0</v>
      </c>
      <c r="G48" s="1142">
        <v>0</v>
      </c>
      <c r="H48" s="1142">
        <v>0</v>
      </c>
      <c r="I48" s="1142">
        <v>0</v>
      </c>
      <c r="J48" s="1172"/>
      <c r="K48" s="1158" t="e">
        <f t="shared" si="1"/>
        <v>#REF!</v>
      </c>
      <c r="L48" s="1120"/>
    </row>
    <row r="49" spans="1:12" ht="27" customHeight="1" hidden="1" thickBot="1">
      <c r="A49" s="1235" t="s">
        <v>259</v>
      </c>
      <c r="B49" s="1235" t="s">
        <v>132</v>
      </c>
      <c r="C49" s="255" t="s">
        <v>98</v>
      </c>
      <c r="D49" s="1236" t="s">
        <v>99</v>
      </c>
      <c r="E49" s="1237"/>
      <c r="F49" s="1238">
        <f>F50</f>
        <v>0</v>
      </c>
      <c r="G49" s="1238">
        <f>G50</f>
        <v>0</v>
      </c>
      <c r="H49" s="1238">
        <f>H50</f>
        <v>0</v>
      </c>
      <c r="I49" s="1238">
        <f>I50</f>
        <v>0</v>
      </c>
      <c r="J49" s="1172"/>
      <c r="K49" s="1158" t="e">
        <f t="shared" si="1"/>
        <v>#DIV/0!</v>
      </c>
      <c r="L49" s="1120"/>
    </row>
    <row r="50" spans="1:12" ht="50.25" customHeight="1" hidden="1">
      <c r="A50" s="1204" t="s">
        <v>173</v>
      </c>
      <c r="B50" s="1230" t="s">
        <v>437</v>
      </c>
      <c r="C50" s="256" t="s">
        <v>100</v>
      </c>
      <c r="D50" s="1240" t="s">
        <v>262</v>
      </c>
      <c r="E50" s="1241"/>
      <c r="F50" s="1143">
        <f>SUM(F51:F52)</f>
        <v>0</v>
      </c>
      <c r="G50" s="1143">
        <f>SUM(G51:G52)</f>
        <v>0</v>
      </c>
      <c r="H50" s="1143">
        <f>SUM(H51:H52)</f>
        <v>0</v>
      </c>
      <c r="I50" s="1143">
        <f>SUM(I51:I52)</f>
        <v>0</v>
      </c>
      <c r="J50" s="1172"/>
      <c r="K50" s="1158" t="e">
        <f t="shared" si="1"/>
        <v>#DIV/0!</v>
      </c>
      <c r="L50" s="1120"/>
    </row>
    <row r="51" spans="1:12" ht="80.25" customHeight="1" hidden="1">
      <c r="A51" s="1231" t="s">
        <v>71</v>
      </c>
      <c r="B51" s="1231" t="s">
        <v>437</v>
      </c>
      <c r="C51" s="257" t="s">
        <v>101</v>
      </c>
      <c r="D51" s="1242" t="s">
        <v>467</v>
      </c>
      <c r="E51" s="1243"/>
      <c r="F51" s="1145">
        <v>0</v>
      </c>
      <c r="G51" s="1145">
        <v>0</v>
      </c>
      <c r="H51" s="1145">
        <v>0</v>
      </c>
      <c r="I51" s="1145">
        <v>0</v>
      </c>
      <c r="J51" s="1172"/>
      <c r="K51" s="1158" t="e">
        <f t="shared" si="1"/>
        <v>#DIV/0!</v>
      </c>
      <c r="L51" s="1120"/>
    </row>
    <row r="52" spans="1:12" ht="77.25" customHeight="1" hidden="1">
      <c r="A52" s="1231" t="s">
        <v>174</v>
      </c>
      <c r="B52" s="1231" t="s">
        <v>437</v>
      </c>
      <c r="C52" s="257" t="s">
        <v>102</v>
      </c>
      <c r="D52" s="1242" t="s">
        <v>286</v>
      </c>
      <c r="E52" s="1243"/>
      <c r="F52" s="1145">
        <v>0</v>
      </c>
      <c r="G52" s="1145">
        <v>0</v>
      </c>
      <c r="H52" s="1145">
        <v>0</v>
      </c>
      <c r="I52" s="1145">
        <v>0</v>
      </c>
      <c r="J52" s="1172"/>
      <c r="K52" s="1158" t="e">
        <f t="shared" si="1"/>
        <v>#DIV/0!</v>
      </c>
      <c r="L52" s="1120"/>
    </row>
    <row r="53" spans="1:12" ht="17.25" customHeight="1" hidden="1">
      <c r="A53" s="1204" t="s">
        <v>183</v>
      </c>
      <c r="B53" s="1230" t="s">
        <v>437</v>
      </c>
      <c r="C53" s="256" t="s">
        <v>184</v>
      </c>
      <c r="D53" s="1240" t="s">
        <v>185</v>
      </c>
      <c r="E53" s="1245"/>
      <c r="F53" s="1144">
        <f>F54</f>
        <v>0</v>
      </c>
      <c r="G53" s="1144">
        <f>G54</f>
        <v>0</v>
      </c>
      <c r="H53" s="1144">
        <f>H54</f>
        <v>0</v>
      </c>
      <c r="I53" s="1144">
        <f>I54</f>
        <v>0</v>
      </c>
      <c r="J53" s="1172"/>
      <c r="K53" s="1158" t="e">
        <f t="shared" si="1"/>
        <v>#DIV/0!</v>
      </c>
      <c r="L53" s="1120"/>
    </row>
    <row r="54" spans="1:12" ht="39.75" customHeight="1" hidden="1" thickBot="1">
      <c r="A54" s="1231" t="s">
        <v>6</v>
      </c>
      <c r="B54" s="1231" t="s">
        <v>437</v>
      </c>
      <c r="C54" s="257" t="s">
        <v>186</v>
      </c>
      <c r="D54" s="1242" t="s">
        <v>263</v>
      </c>
      <c r="E54" s="1243"/>
      <c r="F54" s="1145">
        <v>0</v>
      </c>
      <c r="G54" s="1145">
        <v>0</v>
      </c>
      <c r="H54" s="1145">
        <v>0</v>
      </c>
      <c r="I54" s="1145">
        <v>0</v>
      </c>
      <c r="J54" s="1172"/>
      <c r="K54" s="1158" t="e">
        <f t="shared" si="1"/>
        <v>#DIV/0!</v>
      </c>
      <c r="L54" s="1120"/>
    </row>
    <row r="55" spans="1:12" ht="27.75" customHeight="1">
      <c r="A55" s="1246" t="s">
        <v>979</v>
      </c>
      <c r="B55" s="1246" t="s">
        <v>437</v>
      </c>
      <c r="C55" s="258" t="s">
        <v>939</v>
      </c>
      <c r="D55" s="1250" t="s">
        <v>940</v>
      </c>
      <c r="E55" s="1245">
        <v>1</v>
      </c>
      <c r="F55" s="1144">
        <v>0</v>
      </c>
      <c r="G55" s="1144">
        <v>0</v>
      </c>
      <c r="H55" s="1144">
        <v>0</v>
      </c>
      <c r="I55" s="1144">
        <v>0</v>
      </c>
      <c r="J55" s="1165"/>
      <c r="K55" s="1160">
        <f>J55/E55*100</f>
        <v>0</v>
      </c>
      <c r="L55" s="1120"/>
    </row>
    <row r="56" spans="1:12" ht="18" customHeight="1">
      <c r="A56" s="1199" t="s">
        <v>377</v>
      </c>
      <c r="B56" s="1200" t="s">
        <v>132</v>
      </c>
      <c r="C56" s="1201" t="s">
        <v>443</v>
      </c>
      <c r="D56" s="1251" t="s">
        <v>242</v>
      </c>
      <c r="E56" s="1139">
        <f aca="true" t="shared" si="5" ref="E56:J56">E57+E63+E66+E68+E70</f>
        <v>5151</v>
      </c>
      <c r="F56" s="1139" t="e">
        <f t="shared" si="5"/>
        <v>#REF!</v>
      </c>
      <c r="G56" s="1139" t="e">
        <f t="shared" si="5"/>
        <v>#REF!</v>
      </c>
      <c r="H56" s="1139" t="e">
        <f t="shared" si="5"/>
        <v>#REF!</v>
      </c>
      <c r="I56" s="1139" t="e">
        <f t="shared" si="5"/>
        <v>#REF!</v>
      </c>
      <c r="J56" s="1139">
        <f t="shared" si="5"/>
        <v>926.9000000000001</v>
      </c>
      <c r="K56" s="1183">
        <f t="shared" si="1"/>
        <v>17.994564162298584</v>
      </c>
      <c r="L56" s="1120"/>
    </row>
    <row r="57" spans="1:12" ht="22.5">
      <c r="A57" s="1204" t="s">
        <v>203</v>
      </c>
      <c r="B57" s="1224" t="s">
        <v>132</v>
      </c>
      <c r="C57" s="254" t="s">
        <v>987</v>
      </c>
      <c r="D57" s="1225" t="s">
        <v>988</v>
      </c>
      <c r="E57" s="1207">
        <f>SUM(E58:E62)</f>
        <v>4831</v>
      </c>
      <c r="F57" s="1146">
        <v>225</v>
      </c>
      <c r="G57" s="1146">
        <v>306</v>
      </c>
      <c r="H57" s="1146">
        <v>284</v>
      </c>
      <c r="I57" s="1146">
        <v>183</v>
      </c>
      <c r="J57" s="1163">
        <f>SUM(J58:J62)</f>
        <v>802.7</v>
      </c>
      <c r="K57" s="1159">
        <f t="shared" si="1"/>
        <v>16.615607534671913</v>
      </c>
      <c r="L57" s="1120"/>
    </row>
    <row r="58" spans="1:12" s="47" customFormat="1" ht="42" customHeight="1">
      <c r="A58" s="1226" t="s">
        <v>159</v>
      </c>
      <c r="B58" s="1226" t="s">
        <v>15</v>
      </c>
      <c r="C58" s="1226" t="s">
        <v>989</v>
      </c>
      <c r="D58" s="1404" t="s">
        <v>990</v>
      </c>
      <c r="E58" s="1255">
        <v>1569</v>
      </c>
      <c r="F58" s="1140"/>
      <c r="G58" s="1140"/>
      <c r="H58" s="1140"/>
      <c r="I58" s="1140"/>
      <c r="J58" s="1137">
        <v>750</v>
      </c>
      <c r="K58" s="1159">
        <f aca="true" t="shared" si="6" ref="K58:K63">J58/E58*100</f>
        <v>47.801147227533455</v>
      </c>
      <c r="L58" s="1121"/>
    </row>
    <row r="59" spans="1:12" s="47" customFormat="1" ht="42" customHeight="1">
      <c r="A59" s="1226" t="s">
        <v>160</v>
      </c>
      <c r="B59" s="1226" t="s">
        <v>48</v>
      </c>
      <c r="C59" s="1226" t="s">
        <v>989</v>
      </c>
      <c r="D59" s="1404" t="s">
        <v>990</v>
      </c>
      <c r="E59" s="1255">
        <v>242</v>
      </c>
      <c r="F59" s="1140"/>
      <c r="G59" s="1140"/>
      <c r="H59" s="1140"/>
      <c r="I59" s="1140"/>
      <c r="J59" s="1137">
        <v>0</v>
      </c>
      <c r="K59" s="1159">
        <f t="shared" si="6"/>
        <v>0</v>
      </c>
      <c r="L59" s="1121"/>
    </row>
    <row r="60" spans="1:12" s="47" customFormat="1" ht="42" customHeight="1">
      <c r="A60" s="1226" t="s">
        <v>165</v>
      </c>
      <c r="B60" s="1226" t="s">
        <v>985</v>
      </c>
      <c r="C60" s="1226" t="s">
        <v>989</v>
      </c>
      <c r="D60" s="1404" t="s">
        <v>990</v>
      </c>
      <c r="E60" s="1255">
        <v>192</v>
      </c>
      <c r="F60" s="1140"/>
      <c r="G60" s="1140"/>
      <c r="H60" s="1140"/>
      <c r="I60" s="1140"/>
      <c r="J60" s="1137">
        <v>0</v>
      </c>
      <c r="K60" s="1159">
        <f t="shared" si="6"/>
        <v>0</v>
      </c>
      <c r="L60" s="1121"/>
    </row>
    <row r="61" spans="1:12" s="47" customFormat="1" ht="42" customHeight="1">
      <c r="A61" s="1226" t="s">
        <v>166</v>
      </c>
      <c r="B61" s="1226" t="s">
        <v>49</v>
      </c>
      <c r="C61" s="1226" t="s">
        <v>989</v>
      </c>
      <c r="D61" s="1404" t="s">
        <v>990</v>
      </c>
      <c r="E61" s="1255">
        <v>2672</v>
      </c>
      <c r="F61" s="1140"/>
      <c r="G61" s="1140"/>
      <c r="H61" s="1140"/>
      <c r="I61" s="1140"/>
      <c r="J61" s="1137">
        <v>10</v>
      </c>
      <c r="K61" s="1159">
        <f t="shared" si="6"/>
        <v>0.37425149700598803</v>
      </c>
      <c r="L61" s="1121"/>
    </row>
    <row r="62" spans="1:12" s="47" customFormat="1" ht="42" customHeight="1">
      <c r="A62" s="1226" t="s">
        <v>167</v>
      </c>
      <c r="B62" s="1226" t="s">
        <v>590</v>
      </c>
      <c r="C62" s="1226" t="s">
        <v>989</v>
      </c>
      <c r="D62" s="1404" t="s">
        <v>990</v>
      </c>
      <c r="E62" s="1255">
        <v>156</v>
      </c>
      <c r="F62" s="1140"/>
      <c r="G62" s="1140"/>
      <c r="H62" s="1140"/>
      <c r="I62" s="1140"/>
      <c r="J62" s="1137">
        <v>42.7</v>
      </c>
      <c r="K62" s="1159">
        <f t="shared" si="6"/>
        <v>27.371794871794876</v>
      </c>
      <c r="L62" s="1121"/>
    </row>
    <row r="63" spans="1:12" s="47" customFormat="1" ht="92.25">
      <c r="A63" s="1219" t="s">
        <v>4</v>
      </c>
      <c r="B63" s="1252" t="s">
        <v>132</v>
      </c>
      <c r="C63" s="1219" t="s">
        <v>991</v>
      </c>
      <c r="D63" s="1403" t="s">
        <v>992</v>
      </c>
      <c r="E63" s="1254">
        <f>SUM(E64:E65)</f>
        <v>118</v>
      </c>
      <c r="F63" s="1140"/>
      <c r="G63" s="1140"/>
      <c r="H63" s="1140"/>
      <c r="I63" s="1140"/>
      <c r="J63" s="1177">
        <f>SUM(J64:J65)</f>
        <v>6</v>
      </c>
      <c r="K63" s="1156">
        <f t="shared" si="6"/>
        <v>5.084745762711865</v>
      </c>
      <c r="L63" s="1121"/>
    </row>
    <row r="64" spans="1:12" s="47" customFormat="1" ht="60">
      <c r="A64" s="1226" t="s">
        <v>159</v>
      </c>
      <c r="B64" s="1226" t="s">
        <v>437</v>
      </c>
      <c r="C64" s="1226" t="s">
        <v>993</v>
      </c>
      <c r="D64" s="1404" t="s">
        <v>994</v>
      </c>
      <c r="E64" s="1255">
        <v>116</v>
      </c>
      <c r="F64" s="1140"/>
      <c r="G64" s="1140"/>
      <c r="H64" s="1140"/>
      <c r="I64" s="1140"/>
      <c r="J64" s="1137" t="s">
        <v>973</v>
      </c>
      <c r="K64" s="1159" t="s">
        <v>973</v>
      </c>
      <c r="L64" s="1121"/>
    </row>
    <row r="65" spans="1:12" s="47" customFormat="1" ht="60">
      <c r="A65" s="1226" t="s">
        <v>160</v>
      </c>
      <c r="B65" s="1226" t="s">
        <v>437</v>
      </c>
      <c r="C65" s="1226" t="s">
        <v>995</v>
      </c>
      <c r="D65" s="1404" t="s">
        <v>996</v>
      </c>
      <c r="E65" s="1255">
        <v>2</v>
      </c>
      <c r="F65" s="1140"/>
      <c r="G65" s="1140"/>
      <c r="H65" s="1140"/>
      <c r="I65" s="1140"/>
      <c r="J65" s="1137">
        <v>6</v>
      </c>
      <c r="K65" s="1159">
        <f>J65/E65*100</f>
        <v>300</v>
      </c>
      <c r="L65" s="1121"/>
    </row>
    <row r="66" spans="1:12" s="47" customFormat="1" ht="45" customHeight="1">
      <c r="A66" s="1219" t="s">
        <v>907</v>
      </c>
      <c r="B66" s="1252" t="s">
        <v>132</v>
      </c>
      <c r="C66" s="1219" t="s">
        <v>997</v>
      </c>
      <c r="D66" s="1403" t="s">
        <v>998</v>
      </c>
      <c r="E66" s="1254">
        <f>E67</f>
        <v>1</v>
      </c>
      <c r="F66" s="1140"/>
      <c r="G66" s="1140"/>
      <c r="H66" s="1140"/>
      <c r="I66" s="1140"/>
      <c r="J66" s="1177">
        <v>0</v>
      </c>
      <c r="K66" s="1156" t="s">
        <v>973</v>
      </c>
      <c r="L66" s="1121"/>
    </row>
    <row r="67" spans="1:12" s="47" customFormat="1" ht="60">
      <c r="A67" s="1226" t="s">
        <v>159</v>
      </c>
      <c r="B67" s="1226" t="s">
        <v>437</v>
      </c>
      <c r="C67" s="1226" t="s">
        <v>999</v>
      </c>
      <c r="D67" s="1404" t="s">
        <v>1000</v>
      </c>
      <c r="E67" s="1255">
        <v>1</v>
      </c>
      <c r="F67" s="1140"/>
      <c r="G67" s="1140"/>
      <c r="H67" s="1140"/>
      <c r="I67" s="1140"/>
      <c r="J67" s="1137" t="s">
        <v>973</v>
      </c>
      <c r="K67" s="1159" t="s">
        <v>973</v>
      </c>
      <c r="L67" s="1121"/>
    </row>
    <row r="68" spans="1:12" ht="22.5">
      <c r="A68" s="1204" t="s">
        <v>1005</v>
      </c>
      <c r="B68" s="1224" t="s">
        <v>132</v>
      </c>
      <c r="C68" s="254" t="s">
        <v>1001</v>
      </c>
      <c r="D68" s="1225" t="s">
        <v>1004</v>
      </c>
      <c r="E68" s="1207">
        <f aca="true" t="shared" si="7" ref="E68:J68">E69</f>
        <v>1</v>
      </c>
      <c r="F68" s="1147" t="e">
        <f t="shared" si="7"/>
        <v>#REF!</v>
      </c>
      <c r="G68" s="1147" t="e">
        <f t="shared" si="7"/>
        <v>#REF!</v>
      </c>
      <c r="H68" s="1147" t="e">
        <f t="shared" si="7"/>
        <v>#REF!</v>
      </c>
      <c r="I68" s="1147" t="e">
        <f t="shared" si="7"/>
        <v>#REF!</v>
      </c>
      <c r="J68" s="1163">
        <f t="shared" si="7"/>
        <v>0</v>
      </c>
      <c r="K68" s="1156">
        <f>J68/E68*100</f>
        <v>0</v>
      </c>
      <c r="L68" s="1120"/>
    </row>
    <row r="69" spans="1:12" ht="171">
      <c r="A69" s="1226" t="s">
        <v>159</v>
      </c>
      <c r="B69" s="1226" t="s">
        <v>437</v>
      </c>
      <c r="C69" s="253" t="s">
        <v>1002</v>
      </c>
      <c r="D69" s="1227" t="s">
        <v>1003</v>
      </c>
      <c r="E69" s="1228">
        <v>1</v>
      </c>
      <c r="F69" s="1228" t="e">
        <f>F70+#REF!+F71+F72+F74+#REF!+#REF!</f>
        <v>#REF!</v>
      </c>
      <c r="G69" s="1228" t="e">
        <f>G70+#REF!+G71+G72+G74+#REF!+#REF!</f>
        <v>#REF!</v>
      </c>
      <c r="H69" s="1228" t="e">
        <f>H70+#REF!+H71+H72+H74+#REF!+#REF!</f>
        <v>#REF!</v>
      </c>
      <c r="I69" s="1228" t="e">
        <f>I70+#REF!+I71+I72+I74+#REF!+#REF!</f>
        <v>#REF!</v>
      </c>
      <c r="J69" s="1228">
        <v>0</v>
      </c>
      <c r="K69" s="1159">
        <f>J69/E69*100</f>
        <v>0</v>
      </c>
      <c r="L69" s="1120"/>
    </row>
    <row r="70" spans="1:12" ht="45">
      <c r="A70" s="1204" t="s">
        <v>908</v>
      </c>
      <c r="B70" s="1224" t="s">
        <v>132</v>
      </c>
      <c r="C70" s="254" t="s">
        <v>1007</v>
      </c>
      <c r="D70" s="1225" t="s">
        <v>1006</v>
      </c>
      <c r="E70" s="1207">
        <f aca="true" t="shared" si="8" ref="E70:J70">SUM(E71:E75)</f>
        <v>200</v>
      </c>
      <c r="F70" s="1207">
        <f t="shared" si="8"/>
        <v>23</v>
      </c>
      <c r="G70" s="1207">
        <f t="shared" si="8"/>
        <v>500</v>
      </c>
      <c r="H70" s="1207">
        <f t="shared" si="8"/>
        <v>760</v>
      </c>
      <c r="I70" s="1207">
        <f t="shared" si="8"/>
        <v>450</v>
      </c>
      <c r="J70" s="1207">
        <f t="shared" si="8"/>
        <v>118.2</v>
      </c>
      <c r="K70" s="1156">
        <f t="shared" si="1"/>
        <v>59.099999999999994</v>
      </c>
      <c r="L70" s="1120"/>
    </row>
    <row r="71" spans="1:12" ht="108">
      <c r="A71" s="1221" t="s">
        <v>159</v>
      </c>
      <c r="B71" s="1221" t="s">
        <v>15</v>
      </c>
      <c r="C71" s="259" t="s">
        <v>1009</v>
      </c>
      <c r="D71" s="1256" t="s">
        <v>1008</v>
      </c>
      <c r="E71" s="1215">
        <v>40</v>
      </c>
      <c r="F71" s="1257">
        <v>23</v>
      </c>
      <c r="G71" s="1257">
        <v>500</v>
      </c>
      <c r="H71" s="1257">
        <v>760</v>
      </c>
      <c r="I71" s="1257">
        <v>450</v>
      </c>
      <c r="J71" s="1165">
        <v>160</v>
      </c>
      <c r="K71" s="1159">
        <f t="shared" si="1"/>
        <v>400</v>
      </c>
      <c r="L71" s="1120"/>
    </row>
    <row r="72" spans="1:12" ht="108">
      <c r="A72" s="1221" t="s">
        <v>160</v>
      </c>
      <c r="B72" s="1221" t="s">
        <v>48</v>
      </c>
      <c r="C72" s="259" t="s">
        <v>1009</v>
      </c>
      <c r="D72" s="1256" t="s">
        <v>1008</v>
      </c>
      <c r="E72" s="1215">
        <v>40</v>
      </c>
      <c r="F72" s="1257"/>
      <c r="G72" s="1257"/>
      <c r="H72" s="1257"/>
      <c r="I72" s="1257"/>
      <c r="J72" s="1165">
        <v>-79.8</v>
      </c>
      <c r="K72" s="1159">
        <f t="shared" si="1"/>
        <v>-199.5</v>
      </c>
      <c r="L72" s="1120"/>
    </row>
    <row r="73" spans="1:12" ht="108">
      <c r="A73" s="1221" t="s">
        <v>165</v>
      </c>
      <c r="B73" s="1221" t="s">
        <v>985</v>
      </c>
      <c r="C73" s="259" t="s">
        <v>1009</v>
      </c>
      <c r="D73" s="1256" t="s">
        <v>1008</v>
      </c>
      <c r="E73" s="1215">
        <v>40</v>
      </c>
      <c r="F73" s="1257"/>
      <c r="G73" s="1257"/>
      <c r="H73" s="1257"/>
      <c r="I73" s="1257"/>
      <c r="J73" s="1165">
        <v>20</v>
      </c>
      <c r="K73" s="1159">
        <f>J73/E73*100</f>
        <v>50</v>
      </c>
      <c r="L73" s="1120"/>
    </row>
    <row r="74" spans="1:12" ht="108">
      <c r="A74" s="1221" t="s">
        <v>166</v>
      </c>
      <c r="B74" s="1221" t="s">
        <v>49</v>
      </c>
      <c r="C74" s="259" t="s">
        <v>1009</v>
      </c>
      <c r="D74" s="1256" t="s">
        <v>1008</v>
      </c>
      <c r="E74" s="1215">
        <v>40</v>
      </c>
      <c r="F74" s="1257"/>
      <c r="G74" s="1257"/>
      <c r="H74" s="1257"/>
      <c r="I74" s="1257"/>
      <c r="J74" s="1165"/>
      <c r="K74" s="1159">
        <f t="shared" si="1"/>
        <v>0</v>
      </c>
      <c r="L74" s="1120"/>
    </row>
    <row r="75" spans="1:12" ht="108">
      <c r="A75" s="1221" t="s">
        <v>167</v>
      </c>
      <c r="B75" s="1221" t="s">
        <v>590</v>
      </c>
      <c r="C75" s="259" t="s">
        <v>1009</v>
      </c>
      <c r="D75" s="1256" t="s">
        <v>1008</v>
      </c>
      <c r="E75" s="1215">
        <v>40</v>
      </c>
      <c r="F75" s="1257"/>
      <c r="G75" s="1257"/>
      <c r="H75" s="1257"/>
      <c r="I75" s="1257"/>
      <c r="J75" s="1165">
        <v>18</v>
      </c>
      <c r="K75" s="1159">
        <f t="shared" si="1"/>
        <v>45</v>
      </c>
      <c r="L75" s="1120"/>
    </row>
    <row r="76" spans="1:12" s="1421" customFormat="1" ht="14.25">
      <c r="A76" s="1417" t="s">
        <v>459</v>
      </c>
      <c r="B76" s="1261" t="s">
        <v>132</v>
      </c>
      <c r="C76" s="1418" t="s">
        <v>588</v>
      </c>
      <c r="D76" s="1419" t="s">
        <v>589</v>
      </c>
      <c r="E76" s="1422" t="s">
        <v>973</v>
      </c>
      <c r="F76" s="1248" t="e">
        <f>#REF!</f>
        <v>#REF!</v>
      </c>
      <c r="G76" s="1248" t="e">
        <f>#REF!</f>
        <v>#REF!</v>
      </c>
      <c r="H76" s="1248" t="e">
        <f>#REF!</f>
        <v>#REF!</v>
      </c>
      <c r="I76" s="1248" t="e">
        <f>#REF!</f>
        <v>#REF!</v>
      </c>
      <c r="J76" s="1176">
        <f>J77+J78</f>
        <v>0.1</v>
      </c>
      <c r="K76" s="1184">
        <v>0</v>
      </c>
      <c r="L76" s="1420"/>
    </row>
    <row r="77" spans="1:12" s="1416" customFormat="1" ht="12">
      <c r="A77" s="1221" t="s">
        <v>986</v>
      </c>
      <c r="B77" s="1412" t="s">
        <v>437</v>
      </c>
      <c r="C77" s="1413" t="s">
        <v>463</v>
      </c>
      <c r="D77" s="1414" t="s">
        <v>464</v>
      </c>
      <c r="E77" s="1241">
        <v>0</v>
      </c>
      <c r="F77" s="1143" t="e">
        <f>#REF!</f>
        <v>#REF!</v>
      </c>
      <c r="G77" s="1143" t="e">
        <f>#REF!</f>
        <v>#REF!</v>
      </c>
      <c r="H77" s="1143" t="e">
        <f>#REF!</f>
        <v>#REF!</v>
      </c>
      <c r="I77" s="1143" t="e">
        <f>#REF!</f>
        <v>#REF!</v>
      </c>
      <c r="J77" s="1165">
        <v>0</v>
      </c>
      <c r="K77" s="1160">
        <v>0</v>
      </c>
      <c r="L77" s="1415"/>
    </row>
    <row r="78" spans="1:12" s="1416" customFormat="1" ht="36" customHeight="1">
      <c r="A78" s="1221" t="s">
        <v>520</v>
      </c>
      <c r="B78" s="1412" t="s">
        <v>437</v>
      </c>
      <c r="C78" s="1413" t="s">
        <v>285</v>
      </c>
      <c r="D78" s="1414" t="s">
        <v>288</v>
      </c>
      <c r="E78" s="1241" t="s">
        <v>973</v>
      </c>
      <c r="F78" s="1143"/>
      <c r="G78" s="1143"/>
      <c r="H78" s="1143"/>
      <c r="I78" s="1143"/>
      <c r="J78" s="1165">
        <v>0.1</v>
      </c>
      <c r="K78" s="1160" t="s">
        <v>973</v>
      </c>
      <c r="L78" s="1415"/>
    </row>
    <row r="79" spans="1:12" ht="20.25" customHeight="1">
      <c r="A79" s="1259" t="s">
        <v>453</v>
      </c>
      <c r="B79" s="1192" t="s">
        <v>132</v>
      </c>
      <c r="C79" s="1194" t="s">
        <v>445</v>
      </c>
      <c r="D79" s="1194" t="s">
        <v>246</v>
      </c>
      <c r="E79" s="1148">
        <f aca="true" t="shared" si="9" ref="E79:J79">E80</f>
        <v>24144.199999999997</v>
      </c>
      <c r="F79" s="1260">
        <f t="shared" si="9"/>
        <v>2178.2</v>
      </c>
      <c r="G79" s="1260">
        <f t="shared" si="9"/>
        <v>3707.1</v>
      </c>
      <c r="H79" s="1260">
        <f t="shared" si="9"/>
        <v>5722.2</v>
      </c>
      <c r="I79" s="1260">
        <f t="shared" si="9"/>
        <v>2222.3</v>
      </c>
      <c r="J79" s="1148">
        <f t="shared" si="9"/>
        <v>11973.9</v>
      </c>
      <c r="K79" s="1182">
        <f t="shared" si="1"/>
        <v>49.59327706032919</v>
      </c>
      <c r="L79" s="1120"/>
    </row>
    <row r="80" spans="1:12" ht="24.75" customHeight="1">
      <c r="A80" s="1261" t="s">
        <v>84</v>
      </c>
      <c r="B80" s="1262" t="s">
        <v>130</v>
      </c>
      <c r="C80" s="1201" t="s">
        <v>446</v>
      </c>
      <c r="D80" s="1202" t="s">
        <v>289</v>
      </c>
      <c r="E80" s="1247">
        <f>E84</f>
        <v>24144.199999999997</v>
      </c>
      <c r="F80" s="1149">
        <f>F81+F84</f>
        <v>2178.2</v>
      </c>
      <c r="G80" s="1149">
        <f>G81+G84</f>
        <v>3707.1</v>
      </c>
      <c r="H80" s="1149">
        <f>H81+H84</f>
        <v>5722.2</v>
      </c>
      <c r="I80" s="1149">
        <f>I81+I84</f>
        <v>2222.3</v>
      </c>
      <c r="J80" s="1247">
        <f>J81+J84</f>
        <v>11973.9</v>
      </c>
      <c r="K80" s="1184">
        <f t="shared" si="1"/>
        <v>49.59327706032919</v>
      </c>
      <c r="L80" s="1120"/>
    </row>
    <row r="81" spans="1:12" ht="24.75" customHeight="1" hidden="1">
      <c r="A81" s="1199" t="s">
        <v>213</v>
      </c>
      <c r="B81" s="1229" t="s">
        <v>132</v>
      </c>
      <c r="C81" s="1263" t="s">
        <v>313</v>
      </c>
      <c r="D81" s="1251" t="s">
        <v>314</v>
      </c>
      <c r="E81" s="1247" t="e">
        <f>E82</f>
        <v>#REF!</v>
      </c>
      <c r="F81" s="1149">
        <f aca="true" t="shared" si="10" ref="F81:I82">F82</f>
        <v>0</v>
      </c>
      <c r="G81" s="1149">
        <f t="shared" si="10"/>
        <v>1500</v>
      </c>
      <c r="H81" s="1149">
        <f t="shared" si="10"/>
        <v>3500</v>
      </c>
      <c r="I81" s="1149">
        <f t="shared" si="10"/>
        <v>0</v>
      </c>
      <c r="J81" s="1173"/>
      <c r="K81" s="1184" t="e">
        <f aca="true" t="shared" si="11" ref="K81:K95">J81/E81*100</f>
        <v>#REF!</v>
      </c>
      <c r="L81" s="1120"/>
    </row>
    <row r="82" spans="1:12" ht="15.75" customHeight="1" hidden="1">
      <c r="A82" s="1264" t="s">
        <v>214</v>
      </c>
      <c r="B82" s="1265" t="s">
        <v>132</v>
      </c>
      <c r="C82" s="1266" t="s">
        <v>309</v>
      </c>
      <c r="D82" s="1267" t="s">
        <v>310</v>
      </c>
      <c r="E82" s="1268" t="e">
        <f>E83</f>
        <v>#REF!</v>
      </c>
      <c r="F82" s="1150">
        <f t="shared" si="10"/>
        <v>0</v>
      </c>
      <c r="G82" s="1150">
        <f t="shared" si="10"/>
        <v>1500</v>
      </c>
      <c r="H82" s="1150">
        <f t="shared" si="10"/>
        <v>3500</v>
      </c>
      <c r="I82" s="1150">
        <f t="shared" si="10"/>
        <v>0</v>
      </c>
      <c r="J82" s="1173"/>
      <c r="K82" s="1184" t="e">
        <f t="shared" si="11"/>
        <v>#REF!</v>
      </c>
      <c r="L82" s="1120"/>
    </row>
    <row r="83" spans="1:12" ht="37.5" customHeight="1" hidden="1">
      <c r="A83" s="1264" t="s">
        <v>215</v>
      </c>
      <c r="B83" s="1269" t="s">
        <v>437</v>
      </c>
      <c r="C83" s="1270" t="s">
        <v>311</v>
      </c>
      <c r="D83" s="1271" t="s">
        <v>312</v>
      </c>
      <c r="E83" s="1272" t="e">
        <f>#REF!</f>
        <v>#REF!</v>
      </c>
      <c r="F83" s="1151">
        <v>0</v>
      </c>
      <c r="G83" s="1151">
        <v>1500</v>
      </c>
      <c r="H83" s="1151">
        <v>3500</v>
      </c>
      <c r="I83" s="1151">
        <v>0</v>
      </c>
      <c r="J83" s="1173"/>
      <c r="K83" s="1184" t="e">
        <f t="shared" si="11"/>
        <v>#REF!</v>
      </c>
      <c r="L83" s="1120"/>
    </row>
    <row r="84" spans="1:12" ht="27" customHeight="1">
      <c r="A84" s="1199" t="s">
        <v>407</v>
      </c>
      <c r="B84" s="1229" t="s">
        <v>132</v>
      </c>
      <c r="C84" s="1273" t="s">
        <v>941</v>
      </c>
      <c r="D84" s="1251" t="s">
        <v>290</v>
      </c>
      <c r="E84" s="1247">
        <f aca="true" t="shared" si="12" ref="E84:J84">E85+E89</f>
        <v>24144.199999999997</v>
      </c>
      <c r="F84" s="1149">
        <f t="shared" si="12"/>
        <v>2178.2</v>
      </c>
      <c r="G84" s="1149">
        <f t="shared" si="12"/>
        <v>2207.1</v>
      </c>
      <c r="H84" s="1149">
        <f t="shared" si="12"/>
        <v>2222.2</v>
      </c>
      <c r="I84" s="1149">
        <f t="shared" si="12"/>
        <v>2222.3</v>
      </c>
      <c r="J84" s="1247">
        <f t="shared" si="12"/>
        <v>11973.9</v>
      </c>
      <c r="K84" s="1184">
        <f t="shared" si="11"/>
        <v>49.59327706032919</v>
      </c>
      <c r="L84" s="1120"/>
    </row>
    <row r="85" spans="1:12" ht="27.75" customHeight="1">
      <c r="A85" s="1274" t="s">
        <v>156</v>
      </c>
      <c r="B85" s="1275" t="s">
        <v>132</v>
      </c>
      <c r="C85" s="1276" t="s">
        <v>942</v>
      </c>
      <c r="D85" s="1277" t="s">
        <v>410</v>
      </c>
      <c r="E85" s="1278">
        <f aca="true" t="shared" si="13" ref="E85:J85">E86</f>
        <v>4342.4</v>
      </c>
      <c r="F85" s="1279">
        <f t="shared" si="13"/>
        <v>435.6</v>
      </c>
      <c r="G85" s="1279">
        <f t="shared" si="13"/>
        <v>419.4</v>
      </c>
      <c r="H85" s="1279">
        <f t="shared" si="13"/>
        <v>419.5</v>
      </c>
      <c r="I85" s="1279">
        <f t="shared" si="13"/>
        <v>419.5</v>
      </c>
      <c r="J85" s="1152">
        <f t="shared" si="13"/>
        <v>2073</v>
      </c>
      <c r="K85" s="1179">
        <f t="shared" si="11"/>
        <v>47.73857774502579</v>
      </c>
      <c r="L85" s="1120"/>
    </row>
    <row r="86" spans="1:12" ht="56.25" customHeight="1">
      <c r="A86" s="1209" t="s">
        <v>157</v>
      </c>
      <c r="B86" s="526" t="s">
        <v>132</v>
      </c>
      <c r="C86" s="260" t="s">
        <v>943</v>
      </c>
      <c r="D86" s="1280" t="s">
        <v>844</v>
      </c>
      <c r="E86" s="1241">
        <f aca="true" t="shared" si="14" ref="E86:J86">SUM(E87:E88)</f>
        <v>4342.4</v>
      </c>
      <c r="F86" s="1249">
        <f t="shared" si="14"/>
        <v>435.6</v>
      </c>
      <c r="G86" s="1249">
        <f t="shared" si="14"/>
        <v>419.4</v>
      </c>
      <c r="H86" s="1249">
        <f t="shared" si="14"/>
        <v>419.5</v>
      </c>
      <c r="I86" s="1249">
        <f t="shared" si="14"/>
        <v>419.5</v>
      </c>
      <c r="J86" s="1241">
        <f t="shared" si="14"/>
        <v>2073</v>
      </c>
      <c r="K86" s="1157">
        <f t="shared" si="11"/>
        <v>47.73857774502579</v>
      </c>
      <c r="L86" s="1120"/>
    </row>
    <row r="87" spans="1:12" ht="67.5" customHeight="1">
      <c r="A87" s="1213" t="s">
        <v>159</v>
      </c>
      <c r="B87" s="1213" t="s">
        <v>437</v>
      </c>
      <c r="C87" s="261" t="s">
        <v>944</v>
      </c>
      <c r="D87" s="1227" t="s">
        <v>32</v>
      </c>
      <c r="E87" s="1281">
        <v>4334.9</v>
      </c>
      <c r="F87" s="1153">
        <v>435.6</v>
      </c>
      <c r="G87" s="1153">
        <v>419.4</v>
      </c>
      <c r="H87" s="1153">
        <v>419.5</v>
      </c>
      <c r="I87" s="1153">
        <v>419.5</v>
      </c>
      <c r="J87" s="1178">
        <v>2073</v>
      </c>
      <c r="K87" s="1160">
        <f t="shared" si="11"/>
        <v>47.82117234538283</v>
      </c>
      <c r="L87" s="1120"/>
    </row>
    <row r="88" spans="1:12" ht="95.25" customHeight="1">
      <c r="A88" s="1213" t="s">
        <v>160</v>
      </c>
      <c r="B88" s="1213" t="s">
        <v>437</v>
      </c>
      <c r="C88" s="261" t="s">
        <v>945</v>
      </c>
      <c r="D88" s="1227" t="s">
        <v>17</v>
      </c>
      <c r="E88" s="1281">
        <v>7.5</v>
      </c>
      <c r="F88" s="1153"/>
      <c r="G88" s="1153"/>
      <c r="H88" s="1153"/>
      <c r="I88" s="1153"/>
      <c r="J88" s="1165"/>
      <c r="K88" s="1160">
        <f t="shared" si="11"/>
        <v>0</v>
      </c>
      <c r="L88" s="1120"/>
    </row>
    <row r="89" spans="1:12" ht="56.25" customHeight="1">
      <c r="A89" s="1274" t="s">
        <v>306</v>
      </c>
      <c r="B89" s="1282" t="s">
        <v>132</v>
      </c>
      <c r="C89" s="1276" t="s">
        <v>946</v>
      </c>
      <c r="D89" s="1277" t="s">
        <v>406</v>
      </c>
      <c r="E89" s="1179">
        <f aca="true" t="shared" si="15" ref="E89:J89">E90</f>
        <v>19801.8</v>
      </c>
      <c r="F89" s="1283">
        <f t="shared" si="15"/>
        <v>1742.6</v>
      </c>
      <c r="G89" s="1283">
        <f t="shared" si="15"/>
        <v>1787.7</v>
      </c>
      <c r="H89" s="1283">
        <f t="shared" si="15"/>
        <v>1802.7</v>
      </c>
      <c r="I89" s="1283">
        <f t="shared" si="15"/>
        <v>1802.8</v>
      </c>
      <c r="J89" s="1179">
        <f t="shared" si="15"/>
        <v>9900.9</v>
      </c>
      <c r="K89" s="1179">
        <f t="shared" si="11"/>
        <v>50</v>
      </c>
      <c r="L89" s="1120"/>
    </row>
    <row r="90" spans="1:12" ht="54.75" customHeight="1">
      <c r="A90" s="1209" t="s">
        <v>408</v>
      </c>
      <c r="B90" s="526" t="s">
        <v>132</v>
      </c>
      <c r="C90" s="260" t="s">
        <v>947</v>
      </c>
      <c r="D90" s="1284" t="s">
        <v>846</v>
      </c>
      <c r="E90" s="1241">
        <f>SUM(E91:E92)</f>
        <v>19801.8</v>
      </c>
      <c r="F90" s="1249">
        <f>SUM(F91:F92)</f>
        <v>1742.6</v>
      </c>
      <c r="G90" s="1249">
        <f>SUM(G91:G92)</f>
        <v>1787.7</v>
      </c>
      <c r="H90" s="1249">
        <f>SUM(H91:H92)</f>
        <v>1802.7</v>
      </c>
      <c r="I90" s="1249">
        <f>SUM(I91:I92)</f>
        <v>1802.8</v>
      </c>
      <c r="J90" s="1180">
        <f>J91+J92</f>
        <v>9900.9</v>
      </c>
      <c r="K90" s="1157">
        <f t="shared" si="11"/>
        <v>50</v>
      </c>
      <c r="L90" s="1120"/>
    </row>
    <row r="91" spans="1:12" ht="37.5" customHeight="1">
      <c r="A91" s="1231" t="s">
        <v>159</v>
      </c>
      <c r="B91" s="350" t="s">
        <v>437</v>
      </c>
      <c r="C91" s="262" t="s">
        <v>948</v>
      </c>
      <c r="D91" s="1214" t="s">
        <v>18</v>
      </c>
      <c r="E91" s="1245">
        <v>14830.8</v>
      </c>
      <c r="F91" s="1155">
        <v>1470</v>
      </c>
      <c r="G91" s="1155">
        <v>1500</v>
      </c>
      <c r="H91" s="1155">
        <v>1515</v>
      </c>
      <c r="I91" s="1155">
        <v>1515</v>
      </c>
      <c r="J91" s="1181">
        <v>7415.4</v>
      </c>
      <c r="K91" s="1160">
        <f t="shared" si="11"/>
        <v>50</v>
      </c>
      <c r="L91" s="1120"/>
    </row>
    <row r="92" spans="1:12" ht="35.25" customHeight="1">
      <c r="A92" s="1231" t="s">
        <v>160</v>
      </c>
      <c r="B92" s="350" t="s">
        <v>437</v>
      </c>
      <c r="C92" s="262" t="s">
        <v>949</v>
      </c>
      <c r="D92" s="1214" t="s">
        <v>405</v>
      </c>
      <c r="E92" s="1245">
        <v>4971</v>
      </c>
      <c r="F92" s="1144">
        <v>272.6</v>
      </c>
      <c r="G92" s="1144">
        <v>287.7</v>
      </c>
      <c r="H92" s="1144">
        <v>287.7</v>
      </c>
      <c r="I92" s="1144">
        <v>287.8</v>
      </c>
      <c r="J92" s="1181">
        <v>2485.5</v>
      </c>
      <c r="K92" s="1160">
        <f t="shared" si="11"/>
        <v>50</v>
      </c>
      <c r="L92" s="1120"/>
    </row>
    <row r="93" spans="1:12" ht="15.75" customHeight="1" hidden="1">
      <c r="A93" s="1226"/>
      <c r="B93" s="1219"/>
      <c r="C93" s="254"/>
      <c r="D93" s="71"/>
      <c r="E93" s="1285"/>
      <c r="F93" s="1286"/>
      <c r="G93" s="1286"/>
      <c r="H93" s="1286"/>
      <c r="I93" s="1286"/>
      <c r="J93" s="1172"/>
      <c r="K93" s="1158" t="e">
        <f t="shared" si="11"/>
        <v>#DIV/0!</v>
      </c>
      <c r="L93" s="1120"/>
    </row>
    <row r="94" spans="1:12" ht="24.75" customHeight="1" hidden="1" thickBot="1">
      <c r="A94" s="1226"/>
      <c r="B94" s="1226"/>
      <c r="C94" s="253"/>
      <c r="D94" s="1214"/>
      <c r="E94" s="1228"/>
      <c r="F94" s="1258"/>
      <c r="G94" s="1258"/>
      <c r="H94" s="1258"/>
      <c r="I94" s="1258"/>
      <c r="J94" s="1172"/>
      <c r="K94" s="1158" t="e">
        <f t="shared" si="11"/>
        <v>#DIV/0!</v>
      </c>
      <c r="L94" s="1120"/>
    </row>
    <row r="95" spans="1:12" ht="17.25">
      <c r="A95" s="1287"/>
      <c r="B95" s="1287"/>
      <c r="C95" s="1288"/>
      <c r="D95" s="1289" t="s">
        <v>315</v>
      </c>
      <c r="E95" s="1290">
        <f aca="true" t="shared" si="16" ref="E95:J95">E19+E79</f>
        <v>154000</v>
      </c>
      <c r="F95" s="1290" t="e">
        <f t="shared" si="16"/>
        <v>#REF!</v>
      </c>
      <c r="G95" s="1290" t="e">
        <f t="shared" si="16"/>
        <v>#REF!</v>
      </c>
      <c r="H95" s="1290" t="e">
        <f t="shared" si="16"/>
        <v>#REF!</v>
      </c>
      <c r="I95" s="1290" t="e">
        <f t="shared" si="16"/>
        <v>#REF!</v>
      </c>
      <c r="J95" s="1290">
        <f t="shared" si="16"/>
        <v>62186.03</v>
      </c>
      <c r="K95" s="1185">
        <f t="shared" si="11"/>
        <v>40.38053896103896</v>
      </c>
      <c r="L95" s="1120"/>
    </row>
    <row r="96" spans="1:12" ht="15.75" customHeight="1" hidden="1" thickBot="1">
      <c r="A96" s="83"/>
      <c r="B96" s="84"/>
      <c r="C96" s="1088"/>
      <c r="D96" s="140" t="s">
        <v>316</v>
      </c>
      <c r="E96" s="1166" t="e">
        <f>#REF!</f>
        <v>#REF!</v>
      </c>
      <c r="F96" s="145" t="e">
        <f>Источники!#REF!</f>
        <v>#REF!</v>
      </c>
      <c r="G96" s="142" t="e">
        <f>Источники!#REF!</f>
        <v>#REF!</v>
      </c>
      <c r="H96" s="142" t="e">
        <f>Источники!#REF!</f>
        <v>#REF!</v>
      </c>
      <c r="I96" s="1118" t="e">
        <f>Источники!#REF!</f>
        <v>#REF!</v>
      </c>
      <c r="J96" s="1174"/>
      <c r="K96" s="1162"/>
      <c r="L96" s="1120"/>
    </row>
    <row r="97" spans="1:12" ht="15.75" customHeight="1" hidden="1" thickBot="1">
      <c r="A97" s="54"/>
      <c r="B97" s="33"/>
      <c r="C97" s="33"/>
      <c r="D97" s="141" t="s">
        <v>553</v>
      </c>
      <c r="E97" s="1167" t="e">
        <f>E95+E96</f>
        <v>#REF!</v>
      </c>
      <c r="F97" s="143" t="e">
        <f>#REF!</f>
        <v>#REF!</v>
      </c>
      <c r="G97" s="144" t="e">
        <f>#REF!</f>
        <v>#REF!</v>
      </c>
      <c r="H97" s="144" t="e">
        <f>#REF!</f>
        <v>#REF!</v>
      </c>
      <c r="I97" s="1119" t="e">
        <f>#REF!</f>
        <v>#REF!</v>
      </c>
      <c r="J97" s="1174"/>
      <c r="K97" s="1162"/>
      <c r="L97" s="1120"/>
    </row>
    <row r="98" spans="1:12" ht="15">
      <c r="A98" s="16"/>
      <c r="B98" s="16"/>
      <c r="C98" s="16"/>
      <c r="J98" s="1174"/>
      <c r="K98" s="1162"/>
      <c r="L98" s="1120"/>
    </row>
    <row r="99" spans="1:4" ht="15" hidden="1">
      <c r="A99" s="34"/>
      <c r="B99" s="34"/>
      <c r="C99" s="34"/>
      <c r="D99" s="225" t="e">
        <f>#REF!</f>
        <v>#REF!</v>
      </c>
    </row>
  </sheetData>
  <sheetProtection/>
  <mergeCells count="25"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  <mergeCell ref="F17:F18"/>
    <mergeCell ref="H17:H18"/>
    <mergeCell ref="I17:I18"/>
    <mergeCell ref="D8:E8"/>
    <mergeCell ref="D17:D18"/>
    <mergeCell ref="D7:E7"/>
    <mergeCell ref="D1:E1"/>
    <mergeCell ref="D3:E3"/>
    <mergeCell ref="D4:E4"/>
    <mergeCell ref="D12:E12"/>
    <mergeCell ref="D13:E13"/>
    <mergeCell ref="H8:I8"/>
    <mergeCell ref="D9:E9"/>
    <mergeCell ref="F8:G8"/>
    <mergeCell ref="D6:E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8"/>
  <sheetViews>
    <sheetView view="pageBreakPreview" zoomScaleSheetLayoutView="100" zoomScalePageLayoutView="0" workbookViewId="0" topLeftCell="B182">
      <selection activeCell="O187" sqref="O187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61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35" bestFit="1" customWidth="1"/>
    <col min="16" max="16" width="12.625" style="1335" customWidth="1"/>
  </cols>
  <sheetData>
    <row r="1" spans="2:16" ht="17.25">
      <c r="B1" s="1455" t="s">
        <v>918</v>
      </c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  <c r="P1" s="1455"/>
    </row>
    <row r="2" spans="1:16" ht="17.25" customHeight="1">
      <c r="A2" s="88"/>
      <c r="B2" s="1456" t="s">
        <v>933</v>
      </c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456"/>
      <c r="O2" s="1456"/>
      <c r="P2" s="1456"/>
    </row>
    <row r="3" spans="1:16" ht="15.75" customHeight="1">
      <c r="A3" s="88"/>
      <c r="B3" s="1457" t="s">
        <v>1065</v>
      </c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</row>
    <row r="4" spans="1:16" ht="12.75" customHeight="1" thickBot="1">
      <c r="A4" s="88"/>
      <c r="B4" s="88"/>
      <c r="C4" s="1454"/>
      <c r="D4" s="1454"/>
      <c r="E4" s="1454"/>
      <c r="F4" s="1454"/>
      <c r="G4" s="1454"/>
      <c r="H4" s="1454"/>
      <c r="I4" s="1454"/>
      <c r="J4" s="1136"/>
      <c r="K4" s="1136"/>
      <c r="L4" s="1136"/>
      <c r="M4" s="1136"/>
      <c r="P4" s="1400" t="s">
        <v>187</v>
      </c>
    </row>
    <row r="5" spans="1:16" ht="93" thickBot="1">
      <c r="A5" s="52" t="s">
        <v>80</v>
      </c>
      <c r="B5" s="1333" t="s">
        <v>574</v>
      </c>
      <c r="C5" s="1333" t="s">
        <v>188</v>
      </c>
      <c r="D5" s="1333" t="s">
        <v>349</v>
      </c>
      <c r="E5" s="1333" t="s">
        <v>200</v>
      </c>
      <c r="F5" s="1333" t="s">
        <v>198</v>
      </c>
      <c r="G5" s="1333" t="s">
        <v>82</v>
      </c>
      <c r="H5" s="1333" t="s">
        <v>199</v>
      </c>
      <c r="I5" s="1340" t="s">
        <v>916</v>
      </c>
      <c r="J5" s="408" t="s">
        <v>555</v>
      </c>
      <c r="K5" s="408" t="s">
        <v>556</v>
      </c>
      <c r="L5" s="408" t="s">
        <v>544</v>
      </c>
      <c r="M5" s="408" t="s">
        <v>545</v>
      </c>
      <c r="N5" s="1334"/>
      <c r="O5" s="1336" t="s">
        <v>912</v>
      </c>
      <c r="P5" s="1336" t="s">
        <v>913</v>
      </c>
    </row>
    <row r="6" spans="1:16" ht="12.75">
      <c r="A6" s="55">
        <v>1</v>
      </c>
      <c r="B6" s="1034" t="s">
        <v>502</v>
      </c>
      <c r="C6" s="1034">
        <v>2</v>
      </c>
      <c r="D6" s="1034" t="s">
        <v>377</v>
      </c>
      <c r="E6" s="1034" t="s">
        <v>459</v>
      </c>
      <c r="F6" s="1034" t="s">
        <v>258</v>
      </c>
      <c r="G6" s="1034" t="s">
        <v>259</v>
      </c>
      <c r="H6" s="1034" t="s">
        <v>259</v>
      </c>
      <c r="I6" s="1367">
        <v>7</v>
      </c>
      <c r="J6" s="1367">
        <v>7</v>
      </c>
      <c r="K6" s="1367">
        <v>7</v>
      </c>
      <c r="L6" s="1367">
        <v>7</v>
      </c>
      <c r="M6" s="1367">
        <v>7</v>
      </c>
      <c r="N6" s="1367">
        <v>7</v>
      </c>
      <c r="O6" s="1367">
        <v>8</v>
      </c>
      <c r="P6" s="1367">
        <v>9</v>
      </c>
    </row>
    <row r="7" spans="1:16" ht="18" customHeight="1" hidden="1" thickBot="1">
      <c r="A7" s="55"/>
      <c r="B7" s="1292"/>
      <c r="C7" s="1293" t="e">
        <f>#REF!</f>
        <v>#REF!</v>
      </c>
      <c r="D7" s="1293" t="e">
        <f>#REF!</f>
        <v>#REF!</v>
      </c>
      <c r="E7" s="1293"/>
      <c r="F7" s="1293"/>
      <c r="G7" s="1293"/>
      <c r="H7" s="1293"/>
      <c r="I7" s="1341" t="e">
        <f>I8</f>
        <v>#REF!</v>
      </c>
      <c r="J7" s="223"/>
      <c r="K7" s="223"/>
      <c r="L7" s="223"/>
      <c r="M7" s="223"/>
      <c r="N7" s="56"/>
      <c r="O7" s="1337"/>
      <c r="P7" s="1337"/>
    </row>
    <row r="8" spans="1:16" ht="18" customHeight="1" hidden="1" thickBot="1">
      <c r="A8" s="55"/>
      <c r="B8" s="1294" t="s">
        <v>502</v>
      </c>
      <c r="C8" s="1295" t="e">
        <f>#REF!</f>
        <v>#REF!</v>
      </c>
      <c r="D8" s="1295" t="e">
        <f>#REF!</f>
        <v>#REF!</v>
      </c>
      <c r="E8" s="1294" t="s">
        <v>402</v>
      </c>
      <c r="F8" s="1295"/>
      <c r="G8" s="1295"/>
      <c r="H8" s="1295"/>
      <c r="I8" s="1342" t="e">
        <f>I9+I12</f>
        <v>#REF!</v>
      </c>
      <c r="J8" s="223"/>
      <c r="K8" s="223"/>
      <c r="L8" s="223"/>
      <c r="M8" s="223"/>
      <c r="N8" s="56"/>
      <c r="O8" s="1337"/>
      <c r="P8" s="1337"/>
    </row>
    <row r="9" spans="1:16" ht="15.75" hidden="1" thickBot="1">
      <c r="A9" s="98" t="s">
        <v>452</v>
      </c>
      <c r="B9" s="1065" t="s">
        <v>213</v>
      </c>
      <c r="C9" s="1296" t="e">
        <f>#REF!</f>
        <v>#REF!</v>
      </c>
      <c r="D9" s="1062" t="e">
        <f>#REF!</f>
        <v>#REF!</v>
      </c>
      <c r="E9" s="1065" t="s">
        <v>402</v>
      </c>
      <c r="F9" s="1062" t="e">
        <f>#REF!</f>
        <v>#REF!</v>
      </c>
      <c r="G9" s="1062"/>
      <c r="H9" s="1062"/>
      <c r="I9" s="1343" t="e">
        <f>SUM(I10:I11)</f>
        <v>#REF!</v>
      </c>
      <c r="J9" s="127"/>
      <c r="K9" s="127"/>
      <c r="L9" s="127"/>
      <c r="M9" s="127"/>
      <c r="N9" s="56"/>
      <c r="O9" s="1337"/>
      <c r="P9" s="1337"/>
    </row>
    <row r="10" spans="1:16" ht="15" hidden="1">
      <c r="A10" s="1069"/>
      <c r="B10" s="1064" t="e">
        <f>#REF!</f>
        <v>#REF!</v>
      </c>
      <c r="C10" s="1297" t="e">
        <f>#REF!</f>
        <v>#REF!</v>
      </c>
      <c r="D10" s="1060" t="e">
        <f>#REF!</f>
        <v>#REF!</v>
      </c>
      <c r="E10" s="1064" t="s">
        <v>402</v>
      </c>
      <c r="F10" s="1060" t="e">
        <f>#REF!</f>
        <v>#REF!</v>
      </c>
      <c r="G10" s="1060" t="e">
        <f>#REF!</f>
        <v>#REF!</v>
      </c>
      <c r="H10" s="1060"/>
      <c r="I10" s="1344" t="e">
        <f>#REF!</f>
        <v>#REF!</v>
      </c>
      <c r="J10" s="127"/>
      <c r="K10" s="127"/>
      <c r="L10" s="127"/>
      <c r="M10" s="127"/>
      <c r="N10" s="56"/>
      <c r="O10" s="1337"/>
      <c r="P10" s="1337"/>
    </row>
    <row r="11" spans="1:16" ht="16.5" customHeight="1" hidden="1">
      <c r="A11" s="1069"/>
      <c r="B11" s="1064" t="e">
        <f>#REF!</f>
        <v>#REF!</v>
      </c>
      <c r="C11" s="1128" t="e">
        <f>#REF!</f>
        <v>#REF!</v>
      </c>
      <c r="D11" s="1060" t="e">
        <f>#REF!</f>
        <v>#REF!</v>
      </c>
      <c r="E11" s="1064" t="s">
        <v>402</v>
      </c>
      <c r="F11" s="1060" t="e">
        <f>#REF!</f>
        <v>#REF!</v>
      </c>
      <c r="G11" s="1060" t="e">
        <f>#REF!</f>
        <v>#REF!</v>
      </c>
      <c r="H11" s="1060"/>
      <c r="I11" s="1344" t="e">
        <f>#REF!</f>
        <v>#REF!</v>
      </c>
      <c r="J11" s="127"/>
      <c r="K11" s="127"/>
      <c r="L11" s="127"/>
      <c r="M11" s="127"/>
      <c r="N11" s="56"/>
      <c r="O11" s="1337"/>
      <c r="P11" s="1337"/>
    </row>
    <row r="12" spans="1:16" ht="23.25" customHeight="1" hidden="1">
      <c r="A12" s="1069"/>
      <c r="B12" s="1065" t="e">
        <f>#REF!</f>
        <v>#REF!</v>
      </c>
      <c r="C12" s="1296" t="e">
        <f>#REF!</f>
        <v>#REF!</v>
      </c>
      <c r="D12" s="1062" t="e">
        <f>#REF!</f>
        <v>#REF!</v>
      </c>
      <c r="E12" s="1065" t="s">
        <v>402</v>
      </c>
      <c r="F12" s="1062" t="e">
        <f>#REF!</f>
        <v>#REF!</v>
      </c>
      <c r="G12" s="1062"/>
      <c r="H12" s="1062"/>
      <c r="I12" s="1343" t="e">
        <f>I13</f>
        <v>#REF!</v>
      </c>
      <c r="J12" s="127"/>
      <c r="K12" s="127"/>
      <c r="L12" s="127"/>
      <c r="M12" s="127"/>
      <c r="N12" s="56"/>
      <c r="O12" s="1337"/>
      <c r="P12" s="1337"/>
    </row>
    <row r="13" spans="1:16" ht="15.75" customHeight="1" hidden="1" thickBot="1">
      <c r="A13" s="1069"/>
      <c r="B13" s="1064" t="e">
        <f>#REF!</f>
        <v>#REF!</v>
      </c>
      <c r="C13" s="1128" t="e">
        <f>#REF!</f>
        <v>#REF!</v>
      </c>
      <c r="D13" s="1060" t="e">
        <f>#REF!</f>
        <v>#REF!</v>
      </c>
      <c r="E13" s="1064" t="s">
        <v>402</v>
      </c>
      <c r="F13" s="1060" t="e">
        <f>#REF!</f>
        <v>#REF!</v>
      </c>
      <c r="G13" s="1060" t="e">
        <f>#REF!</f>
        <v>#REF!</v>
      </c>
      <c r="H13" s="1060"/>
      <c r="I13" s="1344" t="e">
        <f>#REF!</f>
        <v>#REF!</v>
      </c>
      <c r="J13" s="127"/>
      <c r="K13" s="127"/>
      <c r="L13" s="127"/>
      <c r="M13" s="127"/>
      <c r="N13" s="56"/>
      <c r="O13" s="1337"/>
      <c r="P13" s="1337"/>
    </row>
    <row r="14" spans="1:16" ht="15" hidden="1">
      <c r="A14" s="1069"/>
      <c r="B14" s="1070"/>
      <c r="C14" s="1298"/>
      <c r="D14" s="1070"/>
      <c r="E14" s="1070"/>
      <c r="F14" s="1070"/>
      <c r="G14" s="1070"/>
      <c r="H14" s="1070"/>
      <c r="I14" s="1345"/>
      <c r="J14" s="127"/>
      <c r="K14" s="127"/>
      <c r="L14" s="127"/>
      <c r="M14" s="127"/>
      <c r="N14" s="56"/>
      <c r="O14" s="1337"/>
      <c r="P14" s="1337"/>
    </row>
    <row r="15" spans="1:16" ht="15" hidden="1">
      <c r="A15" s="1069"/>
      <c r="B15" s="1070"/>
      <c r="C15" s="1298"/>
      <c r="D15" s="1070"/>
      <c r="E15" s="1070"/>
      <c r="F15" s="1070"/>
      <c r="G15" s="1070"/>
      <c r="H15" s="1070"/>
      <c r="I15" s="1345"/>
      <c r="J15" s="127"/>
      <c r="K15" s="127"/>
      <c r="L15" s="127"/>
      <c r="M15" s="127"/>
      <c r="N15" s="56"/>
      <c r="O15" s="1337"/>
      <c r="P15" s="1337"/>
    </row>
    <row r="16" spans="1:16" ht="40.5" customHeight="1" hidden="1" thickBot="1">
      <c r="A16" s="99" t="s">
        <v>84</v>
      </c>
      <c r="B16" s="1070"/>
      <c r="C16" s="1298"/>
      <c r="D16" s="1070"/>
      <c r="E16" s="1070"/>
      <c r="F16" s="1070"/>
      <c r="G16" s="1070"/>
      <c r="H16" s="1070"/>
      <c r="I16" s="1345"/>
      <c r="J16" s="153"/>
      <c r="K16" s="153"/>
      <c r="L16" s="153"/>
      <c r="M16" s="153"/>
      <c r="N16" s="56"/>
      <c r="O16" s="1337"/>
      <c r="P16" s="1337"/>
    </row>
    <row r="17" spans="1:16" ht="23.25" customHeight="1">
      <c r="A17" s="99"/>
      <c r="B17" s="1369"/>
      <c r="C17" s="1370" t="s">
        <v>66</v>
      </c>
      <c r="D17" s="1371" t="s">
        <v>67</v>
      </c>
      <c r="E17" s="1371"/>
      <c r="F17" s="1371"/>
      <c r="G17" s="1371"/>
      <c r="H17" s="1371"/>
      <c r="I17" s="1372">
        <f aca="true" t="shared" si="0" ref="I17:N17">I19+I27</f>
        <v>4653.900000000001</v>
      </c>
      <c r="J17" s="1372">
        <f t="shared" si="0"/>
        <v>339.9</v>
      </c>
      <c r="K17" s="1372">
        <f t="shared" si="0"/>
        <v>339.8</v>
      </c>
      <c r="L17" s="1372">
        <f t="shared" si="0"/>
        <v>339.8</v>
      </c>
      <c r="M17" s="1372">
        <f t="shared" si="0"/>
        <v>339.7</v>
      </c>
      <c r="N17" s="1372">
        <f t="shared" si="0"/>
        <v>0</v>
      </c>
      <c r="O17" s="1372">
        <f>O19+O27</f>
        <v>2148.5</v>
      </c>
      <c r="P17" s="1373">
        <f>O17/I17*100</f>
        <v>46.165581555254725</v>
      </c>
    </row>
    <row r="18" spans="1:16" ht="14.25" customHeight="1" hidden="1" thickBot="1">
      <c r="A18" s="99"/>
      <c r="B18" s="1299" t="s">
        <v>452</v>
      </c>
      <c r="C18" s="1124" t="s">
        <v>83</v>
      </c>
      <c r="D18" s="1071" t="s">
        <v>67</v>
      </c>
      <c r="E18" s="1071" t="s">
        <v>362</v>
      </c>
      <c r="F18" s="1071"/>
      <c r="G18" s="1071"/>
      <c r="H18" s="1071"/>
      <c r="I18" s="1346">
        <f>I27+I19</f>
        <v>4653.900000000001</v>
      </c>
      <c r="J18" s="1346">
        <f aca="true" t="shared" si="1" ref="J18:O18">J27+J19</f>
        <v>339.9</v>
      </c>
      <c r="K18" s="1346">
        <f t="shared" si="1"/>
        <v>339.8</v>
      </c>
      <c r="L18" s="1346">
        <f t="shared" si="1"/>
        <v>339.8</v>
      </c>
      <c r="M18" s="1346">
        <f t="shared" si="1"/>
        <v>339.7</v>
      </c>
      <c r="N18" s="1346">
        <f t="shared" si="1"/>
        <v>0</v>
      </c>
      <c r="O18" s="1346">
        <f t="shared" si="1"/>
        <v>2148.5</v>
      </c>
      <c r="P18" s="1362">
        <f aca="true" t="shared" si="2" ref="P18:P83">O18/I18*100</f>
        <v>46.165581555254725</v>
      </c>
    </row>
    <row r="19" spans="1:16" ht="39" customHeight="1">
      <c r="A19" s="99"/>
      <c r="B19" s="1388" t="s">
        <v>502</v>
      </c>
      <c r="C19" s="1392" t="s">
        <v>113</v>
      </c>
      <c r="D19" s="1387" t="s">
        <v>67</v>
      </c>
      <c r="E19" s="1387" t="s">
        <v>361</v>
      </c>
      <c r="F19" s="1387"/>
      <c r="G19" s="1387"/>
      <c r="H19" s="1387"/>
      <c r="I19" s="1390">
        <f>I20</f>
        <v>1327.8</v>
      </c>
      <c r="J19" s="1390">
        <f aca="true" t="shared" si="3" ref="J19:O20">J20</f>
        <v>164.7</v>
      </c>
      <c r="K19" s="1390">
        <f t="shared" si="3"/>
        <v>164.8</v>
      </c>
      <c r="L19" s="1390">
        <f t="shared" si="3"/>
        <v>164.7</v>
      </c>
      <c r="M19" s="1390">
        <f t="shared" si="3"/>
        <v>164.7</v>
      </c>
      <c r="N19" s="1390">
        <f t="shared" si="3"/>
        <v>0</v>
      </c>
      <c r="O19" s="1390">
        <f t="shared" si="3"/>
        <v>651.4</v>
      </c>
      <c r="P19" s="1384">
        <f t="shared" si="2"/>
        <v>49.05859316162073</v>
      </c>
    </row>
    <row r="20" spans="1:16" ht="14.25" customHeight="1">
      <c r="A20" s="100" t="s">
        <v>213</v>
      </c>
      <c r="B20" s="706" t="s">
        <v>213</v>
      </c>
      <c r="C20" s="1126" t="s">
        <v>935</v>
      </c>
      <c r="D20" s="713" t="s">
        <v>67</v>
      </c>
      <c r="E20" s="713" t="s">
        <v>361</v>
      </c>
      <c r="F20" s="706" t="s">
        <v>866</v>
      </c>
      <c r="G20" s="713"/>
      <c r="H20" s="713"/>
      <c r="I20" s="1347">
        <f>I21</f>
        <v>1327.8</v>
      </c>
      <c r="J20" s="1347">
        <f t="shared" si="3"/>
        <v>164.7</v>
      </c>
      <c r="K20" s="1347">
        <f t="shared" si="3"/>
        <v>164.8</v>
      </c>
      <c r="L20" s="1347">
        <f t="shared" si="3"/>
        <v>164.7</v>
      </c>
      <c r="M20" s="1347">
        <f t="shared" si="3"/>
        <v>164.7</v>
      </c>
      <c r="N20" s="1347">
        <f t="shared" si="3"/>
        <v>0</v>
      </c>
      <c r="O20" s="1347">
        <f t="shared" si="3"/>
        <v>651.4</v>
      </c>
      <c r="P20" s="1368">
        <f t="shared" si="2"/>
        <v>49.05859316162073</v>
      </c>
    </row>
    <row r="21" spans="1:16" ht="46.5" customHeight="1">
      <c r="A21" s="101" t="s">
        <v>156</v>
      </c>
      <c r="B21" s="1058" t="s">
        <v>156</v>
      </c>
      <c r="C21" s="1127" t="s">
        <v>814</v>
      </c>
      <c r="D21" s="715" t="s">
        <v>67</v>
      </c>
      <c r="E21" s="715" t="s">
        <v>361</v>
      </c>
      <c r="F21" s="1072" t="s">
        <v>866</v>
      </c>
      <c r="G21" s="715">
        <v>100</v>
      </c>
      <c r="H21" s="715"/>
      <c r="I21" s="1348">
        <v>1327.8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38">
        <v>651.4</v>
      </c>
      <c r="P21" s="1338">
        <f t="shared" si="2"/>
        <v>49.05859316162073</v>
      </c>
    </row>
    <row r="22" spans="1:16" ht="24" customHeight="1" hidden="1">
      <c r="A22" s="102" t="s">
        <v>157</v>
      </c>
      <c r="B22" s="1089"/>
      <c r="C22" s="1126" t="s">
        <v>208</v>
      </c>
      <c r="D22" s="713"/>
      <c r="E22" s="716" t="s">
        <v>244</v>
      </c>
      <c r="F22" s="716" t="s">
        <v>85</v>
      </c>
      <c r="G22" s="716" t="s">
        <v>519</v>
      </c>
      <c r="H22" s="716" t="s">
        <v>209</v>
      </c>
      <c r="I22" s="1349"/>
      <c r="J22" s="139"/>
      <c r="K22" s="139"/>
      <c r="L22" s="139"/>
      <c r="M22" s="139"/>
      <c r="N22" s="56"/>
      <c r="O22" s="1337"/>
      <c r="P22" s="1337" t="e">
        <f t="shared" si="2"/>
        <v>#DIV/0!</v>
      </c>
    </row>
    <row r="23" spans="1:16" ht="12.75" customHeight="1" hidden="1">
      <c r="A23" s="103" t="s">
        <v>158</v>
      </c>
      <c r="B23" s="1058"/>
      <c r="C23" s="1130" t="s">
        <v>224</v>
      </c>
      <c r="D23" s="717"/>
      <c r="E23" s="717" t="s">
        <v>244</v>
      </c>
      <c r="F23" s="717" t="s">
        <v>85</v>
      </c>
      <c r="G23" s="717" t="s">
        <v>519</v>
      </c>
      <c r="H23" s="717" t="s">
        <v>212</v>
      </c>
      <c r="I23" s="1349"/>
      <c r="J23" s="139"/>
      <c r="K23" s="139"/>
      <c r="L23" s="139"/>
      <c r="M23" s="139"/>
      <c r="N23" s="56"/>
      <c r="O23" s="1337"/>
      <c r="P23" s="1337" t="e">
        <f t="shared" si="2"/>
        <v>#DIV/0!</v>
      </c>
    </row>
    <row r="24" spans="1:16" ht="12.75" customHeight="1" hidden="1">
      <c r="A24" s="103" t="s">
        <v>159</v>
      </c>
      <c r="B24" s="1058"/>
      <c r="C24" s="1131" t="s">
        <v>86</v>
      </c>
      <c r="D24" s="718"/>
      <c r="E24" s="718" t="s">
        <v>244</v>
      </c>
      <c r="F24" s="718" t="s">
        <v>85</v>
      </c>
      <c r="G24" s="718" t="s">
        <v>519</v>
      </c>
      <c r="H24" s="718" t="s">
        <v>219</v>
      </c>
      <c r="I24" s="1349"/>
      <c r="J24" s="139"/>
      <c r="K24" s="139"/>
      <c r="L24" s="139"/>
      <c r="M24" s="139"/>
      <c r="N24" s="56"/>
      <c r="O24" s="1337"/>
      <c r="P24" s="1337" t="e">
        <f t="shared" si="2"/>
        <v>#DIV/0!</v>
      </c>
    </row>
    <row r="25" spans="1:16" ht="12.75" hidden="1">
      <c r="A25" s="103" t="s">
        <v>160</v>
      </c>
      <c r="B25" s="1058"/>
      <c r="C25" s="1131" t="s">
        <v>87</v>
      </c>
      <c r="D25" s="718"/>
      <c r="E25" s="718" t="s">
        <v>244</v>
      </c>
      <c r="F25" s="718" t="s">
        <v>85</v>
      </c>
      <c r="G25" s="718" t="s">
        <v>519</v>
      </c>
      <c r="H25" s="718" t="s">
        <v>220</v>
      </c>
      <c r="I25" s="1349"/>
      <c r="J25" s="139"/>
      <c r="K25" s="139"/>
      <c r="L25" s="139"/>
      <c r="M25" s="139"/>
      <c r="N25" s="56"/>
      <c r="O25" s="1337"/>
      <c r="P25" s="1337" t="e">
        <f t="shared" si="2"/>
        <v>#DIV/0!</v>
      </c>
    </row>
    <row r="26" spans="1:16" ht="39" hidden="1">
      <c r="A26" s="99" t="s">
        <v>88</v>
      </c>
      <c r="B26" s="1300"/>
      <c r="C26" s="1301" t="s">
        <v>498</v>
      </c>
      <c r="D26" s="1302"/>
      <c r="E26" s="719" t="s">
        <v>222</v>
      </c>
      <c r="F26" s="719"/>
      <c r="G26" s="719"/>
      <c r="H26" s="719"/>
      <c r="I26" s="1349"/>
      <c r="J26" s="139"/>
      <c r="K26" s="139"/>
      <c r="L26" s="139"/>
      <c r="M26" s="139"/>
      <c r="N26" s="56"/>
      <c r="O26" s="1337"/>
      <c r="P26" s="1337" t="e">
        <f t="shared" si="2"/>
        <v>#DIV/0!</v>
      </c>
    </row>
    <row r="27" spans="1:16" ht="52.5" customHeight="1">
      <c r="A27" s="99"/>
      <c r="B27" s="1086" t="s">
        <v>552</v>
      </c>
      <c r="C27" s="1391" t="s">
        <v>625</v>
      </c>
      <c r="D27" s="1387" t="s">
        <v>67</v>
      </c>
      <c r="E27" s="1387" t="s">
        <v>379</v>
      </c>
      <c r="F27" s="1387"/>
      <c r="G27" s="1387"/>
      <c r="H27" s="1387"/>
      <c r="I27" s="1390">
        <f aca="true" t="shared" si="4" ref="I27:N27">I28+I30+I41+I46</f>
        <v>3326.1000000000004</v>
      </c>
      <c r="J27" s="1390">
        <f t="shared" si="4"/>
        <v>175.2</v>
      </c>
      <c r="K27" s="1390">
        <f t="shared" si="4"/>
        <v>175</v>
      </c>
      <c r="L27" s="1390">
        <f t="shared" si="4"/>
        <v>175.10000000000002</v>
      </c>
      <c r="M27" s="1390">
        <f t="shared" si="4"/>
        <v>175</v>
      </c>
      <c r="N27" s="1390">
        <f t="shared" si="4"/>
        <v>0</v>
      </c>
      <c r="O27" s="1390">
        <f>O28+O30+O41+O46</f>
        <v>1497.1</v>
      </c>
      <c r="P27" s="1384">
        <f t="shared" si="2"/>
        <v>45.01067316075884</v>
      </c>
    </row>
    <row r="28" spans="1:16" ht="25.5" customHeight="1">
      <c r="A28" s="100"/>
      <c r="B28" s="706" t="s">
        <v>247</v>
      </c>
      <c r="C28" s="1115" t="s">
        <v>869</v>
      </c>
      <c r="D28" s="721">
        <v>925</v>
      </c>
      <c r="E28" s="1080" t="s">
        <v>379</v>
      </c>
      <c r="F28" s="1080" t="s">
        <v>867</v>
      </c>
      <c r="G28" s="1061"/>
      <c r="H28" s="1059"/>
      <c r="I28" s="1350">
        <f>I29</f>
        <v>1313.3</v>
      </c>
      <c r="J28" s="1350">
        <f aca="true" t="shared" si="5" ref="J28:O28">J29</f>
        <v>138.4</v>
      </c>
      <c r="K28" s="1350">
        <f t="shared" si="5"/>
        <v>138.3</v>
      </c>
      <c r="L28" s="1350">
        <f t="shared" si="5"/>
        <v>138.4</v>
      </c>
      <c r="M28" s="1350">
        <f t="shared" si="5"/>
        <v>138.3</v>
      </c>
      <c r="N28" s="1350">
        <f t="shared" si="5"/>
        <v>0</v>
      </c>
      <c r="O28" s="1350">
        <f t="shared" si="5"/>
        <v>760.8</v>
      </c>
      <c r="P28" s="1368">
        <f t="shared" si="2"/>
        <v>57.93040432498287</v>
      </c>
    </row>
    <row r="29" spans="1:16" ht="47.25" customHeight="1">
      <c r="A29" s="100"/>
      <c r="B29" s="1058" t="s">
        <v>69</v>
      </c>
      <c r="C29" s="1127" t="s">
        <v>814</v>
      </c>
      <c r="D29" s="722">
        <v>925</v>
      </c>
      <c r="E29" s="1081" t="s">
        <v>379</v>
      </c>
      <c r="F29" s="1081" t="s">
        <v>867</v>
      </c>
      <c r="G29" s="722">
        <v>100</v>
      </c>
      <c r="H29" s="1037"/>
      <c r="I29" s="1351">
        <v>1313.3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38">
        <v>760.8</v>
      </c>
      <c r="P29" s="1338">
        <f t="shared" si="2"/>
        <v>57.93040432498287</v>
      </c>
    </row>
    <row r="30" spans="1:16" ht="25.5" customHeight="1">
      <c r="A30" s="101" t="s">
        <v>69</v>
      </c>
      <c r="B30" s="706" t="s">
        <v>171</v>
      </c>
      <c r="C30" s="1115" t="s">
        <v>870</v>
      </c>
      <c r="D30" s="721">
        <v>925</v>
      </c>
      <c r="E30" s="1080" t="s">
        <v>379</v>
      </c>
      <c r="F30" s="1080" t="s">
        <v>873</v>
      </c>
      <c r="G30" s="721"/>
      <c r="H30" s="1059"/>
      <c r="I30" s="1350">
        <f>I36</f>
        <v>304.6</v>
      </c>
      <c r="J30" s="1350">
        <f aca="true" t="shared" si="6" ref="J30:O30">J36</f>
        <v>36.8</v>
      </c>
      <c r="K30" s="1350">
        <f t="shared" si="6"/>
        <v>36.7</v>
      </c>
      <c r="L30" s="1350">
        <f t="shared" si="6"/>
        <v>36.7</v>
      </c>
      <c r="M30" s="1350">
        <f t="shared" si="6"/>
        <v>36.7</v>
      </c>
      <c r="N30" s="1350">
        <f t="shared" si="6"/>
        <v>0</v>
      </c>
      <c r="O30" s="1350">
        <f t="shared" si="6"/>
        <v>143.8</v>
      </c>
      <c r="P30" s="1368">
        <f t="shared" si="2"/>
        <v>47.209455022980954</v>
      </c>
    </row>
    <row r="31" spans="1:16" ht="12.75" hidden="1">
      <c r="A31" s="102" t="s">
        <v>162</v>
      </c>
      <c r="B31" s="1072"/>
      <c r="C31" s="1129" t="s">
        <v>335</v>
      </c>
      <c r="D31" s="510">
        <v>968</v>
      </c>
      <c r="E31" s="1082">
        <v>103</v>
      </c>
      <c r="F31" s="510" t="s">
        <v>40</v>
      </c>
      <c r="G31" s="510">
        <v>500</v>
      </c>
      <c r="H31" s="717" t="s">
        <v>209</v>
      </c>
      <c r="I31" s="1349"/>
      <c r="J31" s="96"/>
      <c r="K31" s="96"/>
      <c r="L31" s="96"/>
      <c r="M31" s="96"/>
      <c r="N31" s="56"/>
      <c r="O31" s="1337"/>
      <c r="P31" s="1337" t="e">
        <f t="shared" si="2"/>
        <v>#DIV/0!</v>
      </c>
    </row>
    <row r="32" spans="1:16" ht="12.75" hidden="1">
      <c r="A32" s="103" t="s">
        <v>164</v>
      </c>
      <c r="B32" s="1058"/>
      <c r="C32" s="1130" t="s">
        <v>224</v>
      </c>
      <c r="D32" s="717"/>
      <c r="E32" s="1077" t="s">
        <v>222</v>
      </c>
      <c r="F32" s="717" t="s">
        <v>85</v>
      </c>
      <c r="G32" s="717" t="s">
        <v>206</v>
      </c>
      <c r="H32" s="717" t="s">
        <v>212</v>
      </c>
      <c r="I32" s="1349"/>
      <c r="J32" s="96"/>
      <c r="K32" s="96"/>
      <c r="L32" s="96"/>
      <c r="M32" s="96"/>
      <c r="N32" s="56"/>
      <c r="O32" s="1337"/>
      <c r="P32" s="1337" t="e">
        <f t="shared" si="2"/>
        <v>#DIV/0!</v>
      </c>
    </row>
    <row r="33" spans="1:16" ht="12.75" hidden="1">
      <c r="A33" s="103" t="s">
        <v>159</v>
      </c>
      <c r="B33" s="1058"/>
      <c r="C33" s="1131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49"/>
      <c r="J33" s="96"/>
      <c r="K33" s="96"/>
      <c r="L33" s="96"/>
      <c r="M33" s="96"/>
      <c r="N33" s="56"/>
      <c r="O33" s="1337"/>
      <c r="P33" s="1337" t="e">
        <f t="shared" si="2"/>
        <v>#DIV/0!</v>
      </c>
    </row>
    <row r="34" spans="1:16" ht="12.75" hidden="1">
      <c r="A34" s="103" t="s">
        <v>160</v>
      </c>
      <c r="B34" s="1058"/>
      <c r="C34" s="1131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355</v>
      </c>
      <c r="I34" s="1349"/>
      <c r="J34" s="96"/>
      <c r="K34" s="96"/>
      <c r="L34" s="96"/>
      <c r="M34" s="96"/>
      <c r="N34" s="56"/>
      <c r="O34" s="1337"/>
      <c r="P34" s="1337" t="e">
        <f t="shared" si="2"/>
        <v>#DIV/0!</v>
      </c>
    </row>
    <row r="35" spans="1:16" ht="12.75" hidden="1">
      <c r="A35" s="103" t="s">
        <v>165</v>
      </c>
      <c r="B35" s="1058"/>
      <c r="C35" s="1131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49"/>
      <c r="J35" s="96"/>
      <c r="K35" s="96"/>
      <c r="L35" s="96"/>
      <c r="M35" s="96"/>
      <c r="N35" s="56"/>
      <c r="O35" s="1337"/>
      <c r="P35" s="1337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6" t="s">
        <v>814</v>
      </c>
      <c r="D36" s="722">
        <v>925</v>
      </c>
      <c r="E36" s="1081" t="s">
        <v>379</v>
      </c>
      <c r="F36" s="1081" t="s">
        <v>873</v>
      </c>
      <c r="G36" s="722">
        <v>100</v>
      </c>
      <c r="H36" s="1303"/>
      <c r="I36" s="1351">
        <v>304.6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38">
        <v>143.8</v>
      </c>
      <c r="P36" s="1338">
        <f t="shared" si="2"/>
        <v>47.209455022980954</v>
      </c>
    </row>
    <row r="37" spans="1:16" ht="12.75" hidden="1">
      <c r="A37" s="104" t="s">
        <v>163</v>
      </c>
      <c r="B37" s="1089"/>
      <c r="C37" s="1304" t="s">
        <v>208</v>
      </c>
      <c r="D37" s="713"/>
      <c r="E37" s="1083" t="s">
        <v>222</v>
      </c>
      <c r="F37" s="716" t="s">
        <v>85</v>
      </c>
      <c r="G37" s="716" t="s">
        <v>499</v>
      </c>
      <c r="H37" s="716" t="s">
        <v>209</v>
      </c>
      <c r="I37" s="1349"/>
      <c r="J37" s="139"/>
      <c r="K37" s="139"/>
      <c r="L37" s="139"/>
      <c r="M37" s="139"/>
      <c r="N37" s="56"/>
      <c r="O37" s="1337"/>
      <c r="P37" s="1337" t="e">
        <f t="shared" si="2"/>
        <v>#DIV/0!</v>
      </c>
    </row>
    <row r="38" spans="1:16" ht="12.75" hidden="1">
      <c r="A38" s="105" t="s">
        <v>164</v>
      </c>
      <c r="B38" s="1058"/>
      <c r="C38" s="1305" t="s">
        <v>224</v>
      </c>
      <c r="D38" s="723"/>
      <c r="E38" s="1084" t="s">
        <v>222</v>
      </c>
      <c r="F38" s="723" t="s">
        <v>85</v>
      </c>
      <c r="G38" s="723" t="s">
        <v>499</v>
      </c>
      <c r="H38" s="723" t="s">
        <v>212</v>
      </c>
      <c r="I38" s="1349"/>
      <c r="J38" s="139"/>
      <c r="K38" s="139"/>
      <c r="L38" s="139"/>
      <c r="M38" s="139"/>
      <c r="N38" s="56"/>
      <c r="O38" s="1337"/>
      <c r="P38" s="1337" t="e">
        <f t="shared" si="2"/>
        <v>#DIV/0!</v>
      </c>
    </row>
    <row r="39" spans="1:16" ht="12.75" hidden="1">
      <c r="A39" s="106" t="s">
        <v>159</v>
      </c>
      <c r="B39" s="1306"/>
      <c r="C39" s="1131" t="s">
        <v>86</v>
      </c>
      <c r="D39" s="718"/>
      <c r="E39" s="1058" t="s">
        <v>222</v>
      </c>
      <c r="F39" s="718" t="s">
        <v>85</v>
      </c>
      <c r="G39" s="718" t="s">
        <v>499</v>
      </c>
      <c r="H39" s="718" t="s">
        <v>219</v>
      </c>
      <c r="I39" s="1349"/>
      <c r="J39" s="139"/>
      <c r="K39" s="139"/>
      <c r="L39" s="139"/>
      <c r="M39" s="139"/>
      <c r="N39" s="56"/>
      <c r="O39" s="1337"/>
      <c r="P39" s="1337" t="e">
        <f t="shared" si="2"/>
        <v>#DIV/0!</v>
      </c>
    </row>
    <row r="40" spans="1:16" ht="12.75" hidden="1">
      <c r="A40" s="106" t="s">
        <v>165</v>
      </c>
      <c r="B40" s="1306"/>
      <c r="C40" s="1131" t="s">
        <v>90</v>
      </c>
      <c r="D40" s="718"/>
      <c r="E40" s="1058" t="s">
        <v>222</v>
      </c>
      <c r="F40" s="718" t="s">
        <v>85</v>
      </c>
      <c r="G40" s="718" t="s">
        <v>499</v>
      </c>
      <c r="H40" s="718" t="s">
        <v>220</v>
      </c>
      <c r="I40" s="1349"/>
      <c r="J40" s="139"/>
      <c r="K40" s="139"/>
      <c r="L40" s="139"/>
      <c r="M40" s="139"/>
      <c r="N40" s="56"/>
      <c r="O40" s="1337"/>
      <c r="P40" s="1337" t="e">
        <f t="shared" si="2"/>
        <v>#DIV/0!</v>
      </c>
    </row>
    <row r="41" spans="1:16" ht="24.75" customHeight="1">
      <c r="A41" s="107"/>
      <c r="B41" s="706" t="s">
        <v>901</v>
      </c>
      <c r="C41" s="1117" t="s">
        <v>36</v>
      </c>
      <c r="D41" s="720">
        <v>925</v>
      </c>
      <c r="E41" s="1085" t="s">
        <v>379</v>
      </c>
      <c r="F41" s="1085" t="s">
        <v>874</v>
      </c>
      <c r="G41" s="720"/>
      <c r="H41" s="713"/>
      <c r="I41" s="1352">
        <f>SUM(I42:I45)</f>
        <v>1612.2</v>
      </c>
      <c r="J41" s="1352">
        <f>SUM(J42:J44)</f>
        <v>0</v>
      </c>
      <c r="K41" s="1352">
        <f>SUM(K42:K44)</f>
        <v>0</v>
      </c>
      <c r="L41" s="1352">
        <f>SUM(L42:L44)</f>
        <v>0</v>
      </c>
      <c r="M41" s="1352">
        <f>SUM(M42:M44)</f>
        <v>0</v>
      </c>
      <c r="N41" s="1352">
        <f>SUM(N42:N44)</f>
        <v>0</v>
      </c>
      <c r="O41" s="1352">
        <f>SUM(O42:O45)</f>
        <v>544.5000000000001</v>
      </c>
      <c r="P41" s="1368">
        <f t="shared" si="2"/>
        <v>33.7737253442501</v>
      </c>
    </row>
    <row r="42" spans="1:16" ht="48" customHeight="1">
      <c r="A42" s="107"/>
      <c r="B42" s="1307" t="s">
        <v>903</v>
      </c>
      <c r="C42" s="1133" t="s">
        <v>814</v>
      </c>
      <c r="D42" s="722">
        <v>925</v>
      </c>
      <c r="E42" s="1081" t="s">
        <v>379</v>
      </c>
      <c r="F42" s="1081" t="s">
        <v>874</v>
      </c>
      <c r="G42" s="722">
        <v>100</v>
      </c>
      <c r="H42" s="1037"/>
      <c r="I42" s="1351">
        <v>1132</v>
      </c>
      <c r="J42" s="139"/>
      <c r="K42" s="139"/>
      <c r="L42" s="139"/>
      <c r="M42" s="139"/>
      <c r="N42" s="56"/>
      <c r="O42" s="1338">
        <v>448.1</v>
      </c>
      <c r="P42" s="1338">
        <f t="shared" si="2"/>
        <v>39.58480565371025</v>
      </c>
    </row>
    <row r="43" spans="1:16" ht="24.75" customHeight="1">
      <c r="A43" s="107"/>
      <c r="B43" s="1307" t="s">
        <v>904</v>
      </c>
      <c r="C43" s="1116" t="s">
        <v>812</v>
      </c>
      <c r="D43" s="722">
        <v>925</v>
      </c>
      <c r="E43" s="1081" t="s">
        <v>379</v>
      </c>
      <c r="F43" s="1081" t="str">
        <f>F42</f>
        <v>00200 00023</v>
      </c>
      <c r="G43" s="722">
        <v>200</v>
      </c>
      <c r="H43" s="1037"/>
      <c r="I43" s="1351">
        <v>470.2</v>
      </c>
      <c r="J43" s="139"/>
      <c r="K43" s="139"/>
      <c r="L43" s="139"/>
      <c r="M43" s="139"/>
      <c r="N43" s="56"/>
      <c r="O43" s="1338">
        <v>96.2</v>
      </c>
      <c r="P43" s="1338">
        <f t="shared" si="2"/>
        <v>20.459378987664824</v>
      </c>
    </row>
    <row r="44" spans="1:16" ht="15" customHeight="1" hidden="1">
      <c r="A44" s="107"/>
      <c r="B44" s="1307" t="s">
        <v>905</v>
      </c>
      <c r="C44" s="1116" t="s">
        <v>815</v>
      </c>
      <c r="D44" s="722">
        <v>925</v>
      </c>
      <c r="E44" s="1081" t="s">
        <v>379</v>
      </c>
      <c r="F44" s="1081" t="str">
        <f>F43</f>
        <v>00200 00023</v>
      </c>
      <c r="G44" s="722">
        <v>800</v>
      </c>
      <c r="H44" s="1037"/>
      <c r="I44" s="1351">
        <v>0</v>
      </c>
      <c r="J44" s="139"/>
      <c r="K44" s="139"/>
      <c r="L44" s="139"/>
      <c r="M44" s="139"/>
      <c r="N44" s="56"/>
      <c r="O44" s="1338"/>
      <c r="P44" s="1338" t="e">
        <f t="shared" si="2"/>
        <v>#DIV/0!</v>
      </c>
    </row>
    <row r="45" spans="1:16" ht="15" customHeight="1">
      <c r="A45" s="107"/>
      <c r="B45" s="1307" t="s">
        <v>905</v>
      </c>
      <c r="C45" s="1116" t="s">
        <v>815</v>
      </c>
      <c r="D45" s="722">
        <v>925</v>
      </c>
      <c r="E45" s="1081" t="s">
        <v>379</v>
      </c>
      <c r="F45" s="1081" t="s">
        <v>874</v>
      </c>
      <c r="G45" s="722">
        <v>800</v>
      </c>
      <c r="H45" s="1037"/>
      <c r="I45" s="1351">
        <v>10</v>
      </c>
      <c r="J45" s="139"/>
      <c r="K45" s="139"/>
      <c r="L45" s="139"/>
      <c r="M45" s="139"/>
      <c r="N45" s="56"/>
      <c r="O45" s="1338">
        <v>0.2</v>
      </c>
      <c r="P45" s="1338">
        <f t="shared" si="2"/>
        <v>2</v>
      </c>
    </row>
    <row r="46" spans="1:16" ht="37.5" customHeight="1">
      <c r="A46" s="107"/>
      <c r="B46" s="1300" t="s">
        <v>902</v>
      </c>
      <c r="C46" s="1117" t="s">
        <v>861</v>
      </c>
      <c r="D46" s="720">
        <v>925</v>
      </c>
      <c r="E46" s="1085" t="s">
        <v>379</v>
      </c>
      <c r="F46" s="1085" t="s">
        <v>875</v>
      </c>
      <c r="G46" s="715"/>
      <c r="H46" s="715"/>
      <c r="I46" s="1352">
        <f aca="true" t="shared" si="7" ref="I46:O46">I47</f>
        <v>96</v>
      </c>
      <c r="J46" s="1352">
        <f t="shared" si="7"/>
        <v>0</v>
      </c>
      <c r="K46" s="1352">
        <f t="shared" si="7"/>
        <v>0</v>
      </c>
      <c r="L46" s="1352">
        <f t="shared" si="7"/>
        <v>0</v>
      </c>
      <c r="M46" s="1352">
        <f t="shared" si="7"/>
        <v>0</v>
      </c>
      <c r="N46" s="1352">
        <f t="shared" si="7"/>
        <v>0</v>
      </c>
      <c r="O46" s="1352">
        <f t="shared" si="7"/>
        <v>48</v>
      </c>
      <c r="P46" s="1368">
        <f t="shared" si="2"/>
        <v>50</v>
      </c>
    </row>
    <row r="47" spans="1:16" ht="15.75" customHeight="1">
      <c r="A47" s="107"/>
      <c r="B47" s="1307" t="s">
        <v>906</v>
      </c>
      <c r="C47" s="1116" t="s">
        <v>815</v>
      </c>
      <c r="D47" s="715">
        <v>925</v>
      </c>
      <c r="E47" s="1072" t="s">
        <v>379</v>
      </c>
      <c r="F47" s="1072" t="s">
        <v>875</v>
      </c>
      <c r="G47" s="715">
        <v>800</v>
      </c>
      <c r="H47" s="715"/>
      <c r="I47" s="1348">
        <v>96</v>
      </c>
      <c r="J47" s="139"/>
      <c r="K47" s="139"/>
      <c r="L47" s="139"/>
      <c r="M47" s="139"/>
      <c r="N47" s="56"/>
      <c r="O47" s="1338">
        <v>48</v>
      </c>
      <c r="P47" s="1338">
        <f t="shared" si="2"/>
        <v>50</v>
      </c>
    </row>
    <row r="48" spans="1:16" ht="18.75" customHeight="1">
      <c r="A48" s="107"/>
      <c r="B48" s="1374"/>
      <c r="C48" s="1375" t="s">
        <v>363</v>
      </c>
      <c r="D48" s="1376" t="s">
        <v>437</v>
      </c>
      <c r="E48" s="1376"/>
      <c r="F48" s="1376"/>
      <c r="G48" s="1376"/>
      <c r="H48" s="1376"/>
      <c r="I48" s="1377">
        <f>I50+I61+I64+I90+I105+I111+I115+I145+I150+I153+I166+I171+I174+I179+I184+I187+I193</f>
        <v>152346.1</v>
      </c>
      <c r="J48" s="1377" t="e">
        <f aca="true" t="shared" si="8" ref="J48:O48">J50+J61+J64+J90+J105+J111+J115+J145+J150+J153+J166+J171+J174+J179+J184+J187+J193</f>
        <v>#REF!</v>
      </c>
      <c r="K48" s="1377" t="e">
        <f t="shared" si="8"/>
        <v>#REF!</v>
      </c>
      <c r="L48" s="1377" t="e">
        <f t="shared" si="8"/>
        <v>#REF!</v>
      </c>
      <c r="M48" s="1377" t="e">
        <f t="shared" si="8"/>
        <v>#REF!</v>
      </c>
      <c r="N48" s="1377" t="e">
        <f t="shared" si="8"/>
        <v>#REF!</v>
      </c>
      <c r="O48" s="1377">
        <f t="shared" si="8"/>
        <v>38498.899999999994</v>
      </c>
      <c r="P48" s="1373">
        <f t="shared" si="2"/>
        <v>25.27068300402832</v>
      </c>
    </row>
    <row r="49" spans="1:16" ht="15.75" customHeight="1" hidden="1" thickBot="1">
      <c r="A49" s="107"/>
      <c r="B49" s="1299" t="s">
        <v>452</v>
      </c>
      <c r="C49" s="1124" t="s">
        <v>83</v>
      </c>
      <c r="D49" s="1071" t="s">
        <v>437</v>
      </c>
      <c r="E49" s="1071" t="s">
        <v>362</v>
      </c>
      <c r="F49" s="1071"/>
      <c r="G49" s="1071"/>
      <c r="H49" s="1071"/>
      <c r="I49" s="1346">
        <f aca="true" t="shared" si="9" ref="I49:O49">I50+I61+I64</f>
        <v>39292.3</v>
      </c>
      <c r="J49" s="1346" t="e">
        <f t="shared" si="9"/>
        <v>#REF!</v>
      </c>
      <c r="K49" s="1346" t="e">
        <f t="shared" si="9"/>
        <v>#REF!</v>
      </c>
      <c r="L49" s="1346" t="e">
        <f t="shared" si="9"/>
        <v>#REF!</v>
      </c>
      <c r="M49" s="1346" t="e">
        <f t="shared" si="9"/>
        <v>#REF!</v>
      </c>
      <c r="N49" s="1346">
        <f t="shared" si="9"/>
        <v>0</v>
      </c>
      <c r="O49" s="1346">
        <f t="shared" si="9"/>
        <v>15453.8</v>
      </c>
      <c r="P49" s="1337">
        <f t="shared" si="2"/>
        <v>39.3303522573125</v>
      </c>
    </row>
    <row r="50" spans="1:16" ht="67.5" customHeight="1">
      <c r="A50" s="1399"/>
      <c r="B50" s="1388" t="s">
        <v>502</v>
      </c>
      <c r="C50" s="1391" t="s">
        <v>626</v>
      </c>
      <c r="D50" s="1387" t="s">
        <v>437</v>
      </c>
      <c r="E50" s="1387" t="s">
        <v>381</v>
      </c>
      <c r="F50" s="1387"/>
      <c r="G50" s="1387"/>
      <c r="H50" s="1387"/>
      <c r="I50" s="1390">
        <f>I51+I53+I58</f>
        <v>35175.9</v>
      </c>
      <c r="J50" s="1390" t="e">
        <f>J51+J53+J80+J58</f>
        <v>#REF!</v>
      </c>
      <c r="K50" s="1390" t="e">
        <f>K51+K53+K80+K58</f>
        <v>#REF!</v>
      </c>
      <c r="L50" s="1390" t="e">
        <f>L51+L53+L80+L58</f>
        <v>#REF!</v>
      </c>
      <c r="M50" s="1390" t="e">
        <f>M51+M53+M80+M58</f>
        <v>#REF!</v>
      </c>
      <c r="N50" s="1390">
        <f>N51+N53+N80+N58</f>
        <v>0</v>
      </c>
      <c r="O50" s="1390">
        <f>O51+O53+O58</f>
        <v>14754.8</v>
      </c>
      <c r="P50" s="1384">
        <f t="shared" si="2"/>
        <v>41.94576400319537</v>
      </c>
    </row>
    <row r="51" spans="1:16" ht="14.25" customHeight="1">
      <c r="A51" s="107"/>
      <c r="B51" s="1300" t="s">
        <v>213</v>
      </c>
      <c r="C51" s="1126" t="s">
        <v>871</v>
      </c>
      <c r="D51" s="713" t="s">
        <v>437</v>
      </c>
      <c r="E51" s="713" t="s">
        <v>381</v>
      </c>
      <c r="F51" s="706" t="s">
        <v>886</v>
      </c>
      <c r="G51" s="1073"/>
      <c r="H51" s="1073"/>
      <c r="I51" s="1352">
        <f>I52</f>
        <v>1327.8</v>
      </c>
      <c r="J51" s="1352">
        <f aca="true" t="shared" si="10" ref="J51:O51">J52</f>
        <v>0</v>
      </c>
      <c r="K51" s="1352">
        <f t="shared" si="10"/>
        <v>0</v>
      </c>
      <c r="L51" s="1352">
        <f t="shared" si="10"/>
        <v>0</v>
      </c>
      <c r="M51" s="1352">
        <f t="shared" si="10"/>
        <v>0</v>
      </c>
      <c r="N51" s="1352">
        <f t="shared" si="10"/>
        <v>0</v>
      </c>
      <c r="O51" s="1352">
        <f t="shared" si="10"/>
        <v>636</v>
      </c>
      <c r="P51" s="1368">
        <f t="shared" si="2"/>
        <v>47.89877993673746</v>
      </c>
    </row>
    <row r="52" spans="1:16" ht="45" customHeight="1">
      <c r="A52" s="107"/>
      <c r="B52" s="1058" t="s">
        <v>156</v>
      </c>
      <c r="C52" s="1127" t="s">
        <v>814</v>
      </c>
      <c r="D52" s="715" t="s">
        <v>437</v>
      </c>
      <c r="E52" s="715" t="s">
        <v>381</v>
      </c>
      <c r="F52" s="1072" t="s">
        <v>886</v>
      </c>
      <c r="G52" s="715">
        <v>100</v>
      </c>
      <c r="H52" s="1073"/>
      <c r="I52" s="1351">
        <v>1327.8</v>
      </c>
      <c r="J52" s="59"/>
      <c r="K52" s="59"/>
      <c r="L52" s="59"/>
      <c r="M52" s="59"/>
      <c r="N52" s="56"/>
      <c r="O52" s="1338">
        <v>636</v>
      </c>
      <c r="P52" s="1338">
        <f t="shared" si="2"/>
        <v>47.89877993673746</v>
      </c>
    </row>
    <row r="53" spans="1:16" ht="26.25" customHeight="1">
      <c r="A53" s="100" t="s">
        <v>203</v>
      </c>
      <c r="B53" s="706" t="s">
        <v>201</v>
      </c>
      <c r="C53" s="1308" t="s">
        <v>872</v>
      </c>
      <c r="D53" s="713" t="s">
        <v>437</v>
      </c>
      <c r="E53" s="713" t="s">
        <v>381</v>
      </c>
      <c r="F53" s="706" t="s">
        <v>887</v>
      </c>
      <c r="G53" s="713"/>
      <c r="H53" s="1309"/>
      <c r="I53" s="1352">
        <f>SUM(I54:I57)</f>
        <v>29513.2</v>
      </c>
      <c r="J53" s="1352">
        <f aca="true" t="shared" si="11" ref="J53:O53">SUM(J54:J57)</f>
        <v>2691.8</v>
      </c>
      <c r="K53" s="1352">
        <f t="shared" si="11"/>
        <v>2768.6</v>
      </c>
      <c r="L53" s="1352">
        <f t="shared" si="11"/>
        <v>4207.1</v>
      </c>
      <c r="M53" s="1352">
        <f t="shared" si="11"/>
        <v>2727.5</v>
      </c>
      <c r="N53" s="1352">
        <f t="shared" si="11"/>
        <v>0</v>
      </c>
      <c r="O53" s="1352">
        <f t="shared" si="11"/>
        <v>12157.9</v>
      </c>
      <c r="P53" s="1368">
        <f t="shared" si="2"/>
        <v>41.19478741715571</v>
      </c>
    </row>
    <row r="54" spans="1:16" ht="47.25" customHeight="1">
      <c r="A54" s="100"/>
      <c r="B54" s="1058" t="s">
        <v>503</v>
      </c>
      <c r="C54" s="1127" t="s">
        <v>814</v>
      </c>
      <c r="D54" s="722">
        <v>968</v>
      </c>
      <c r="E54" s="1081" t="s">
        <v>381</v>
      </c>
      <c r="F54" s="1081" t="s">
        <v>887</v>
      </c>
      <c r="G54" s="722">
        <v>100</v>
      </c>
      <c r="H54" s="1041"/>
      <c r="I54" s="1351">
        <v>22722.2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38">
        <v>10453.1</v>
      </c>
      <c r="P54" s="1338">
        <f t="shared" si="2"/>
        <v>46.00390807228173</v>
      </c>
    </row>
    <row r="55" spans="1:16" ht="24" customHeight="1">
      <c r="A55" s="100"/>
      <c r="B55" s="1058" t="s">
        <v>824</v>
      </c>
      <c r="C55" s="1116" t="s">
        <v>812</v>
      </c>
      <c r="D55" s="722">
        <v>968</v>
      </c>
      <c r="E55" s="1081" t="s">
        <v>381</v>
      </c>
      <c r="F55" s="1081" t="s">
        <v>887</v>
      </c>
      <c r="G55" s="722">
        <v>200</v>
      </c>
      <c r="H55" s="1041"/>
      <c r="I55" s="1351">
        <v>6760.7</v>
      </c>
      <c r="J55" s="96"/>
      <c r="K55" s="96"/>
      <c r="L55" s="96"/>
      <c r="M55" s="96"/>
      <c r="N55" s="56"/>
      <c r="O55" s="1338">
        <v>1704.8</v>
      </c>
      <c r="P55" s="1338">
        <f t="shared" si="2"/>
        <v>25.21632375345748</v>
      </c>
    </row>
    <row r="56" spans="1:16" ht="16.5" customHeight="1" hidden="1">
      <c r="A56" s="100"/>
      <c r="B56" s="1058" t="s">
        <v>840</v>
      </c>
      <c r="C56" s="1116"/>
      <c r="D56" s="722"/>
      <c r="E56" s="1081"/>
      <c r="F56" s="1081"/>
      <c r="G56" s="722"/>
      <c r="H56" s="1041"/>
      <c r="I56" s="1351"/>
      <c r="J56" s="96"/>
      <c r="K56" s="96"/>
      <c r="L56" s="96"/>
      <c r="M56" s="96"/>
      <c r="N56" s="56"/>
      <c r="O56" s="1338"/>
      <c r="P56" s="1337" t="e">
        <f t="shared" si="2"/>
        <v>#DIV/0!</v>
      </c>
    </row>
    <row r="57" spans="1:16" ht="12.75" customHeight="1">
      <c r="A57" s="100"/>
      <c r="B57" s="1058" t="s">
        <v>825</v>
      </c>
      <c r="C57" s="1116" t="s">
        <v>815</v>
      </c>
      <c r="D57" s="722">
        <v>968</v>
      </c>
      <c r="E57" s="1081" t="s">
        <v>381</v>
      </c>
      <c r="F57" s="1081" t="s">
        <v>887</v>
      </c>
      <c r="G57" s="722">
        <v>800</v>
      </c>
      <c r="H57" s="1041"/>
      <c r="I57" s="1351">
        <v>30.3</v>
      </c>
      <c r="J57" s="96"/>
      <c r="K57" s="96"/>
      <c r="L57" s="96"/>
      <c r="M57" s="96"/>
      <c r="N57" s="56"/>
      <c r="O57" s="1338"/>
      <c r="P57" s="1338">
        <f t="shared" si="2"/>
        <v>0</v>
      </c>
    </row>
    <row r="58" spans="1:16" ht="33" customHeight="1">
      <c r="A58" s="101"/>
      <c r="B58" s="706" t="s">
        <v>348</v>
      </c>
      <c r="C58" s="1117" t="s">
        <v>899</v>
      </c>
      <c r="D58" s="720">
        <v>968</v>
      </c>
      <c r="E58" s="1085" t="s">
        <v>381</v>
      </c>
      <c r="F58" s="1085" t="s">
        <v>894</v>
      </c>
      <c r="G58" s="720"/>
      <c r="H58" s="1309"/>
      <c r="I58" s="1352">
        <f>SUM(I59:I60)</f>
        <v>4334.9</v>
      </c>
      <c r="J58" s="1352">
        <f aca="true" t="shared" si="12" ref="J58:O58">SUM(J59:J60)</f>
        <v>0</v>
      </c>
      <c r="K58" s="1352">
        <f t="shared" si="12"/>
        <v>0</v>
      </c>
      <c r="L58" s="1352">
        <f t="shared" si="12"/>
        <v>0</v>
      </c>
      <c r="M58" s="1352">
        <f t="shared" si="12"/>
        <v>0</v>
      </c>
      <c r="N58" s="1352">
        <f t="shared" si="12"/>
        <v>0</v>
      </c>
      <c r="O58" s="1352">
        <f t="shared" si="12"/>
        <v>1960.9</v>
      </c>
      <c r="P58" s="1368">
        <f t="shared" si="2"/>
        <v>45.235184202634436</v>
      </c>
    </row>
    <row r="59" spans="1:16" ht="41.25" customHeight="1">
      <c r="A59" s="101"/>
      <c r="B59" s="1058" t="s">
        <v>823</v>
      </c>
      <c r="C59" s="1116" t="s">
        <v>814</v>
      </c>
      <c r="D59" s="722">
        <v>968</v>
      </c>
      <c r="E59" s="1081" t="s">
        <v>381</v>
      </c>
      <c r="F59" s="1081" t="s">
        <v>894</v>
      </c>
      <c r="G59" s="722">
        <v>100</v>
      </c>
      <c r="H59" s="1041"/>
      <c r="I59" s="1351">
        <v>3992.9</v>
      </c>
      <c r="J59" s="93"/>
      <c r="K59" s="93"/>
      <c r="L59" s="93"/>
      <c r="M59" s="93"/>
      <c r="N59" s="56"/>
      <c r="O59" s="1338">
        <v>1858.5</v>
      </c>
      <c r="P59" s="1338">
        <f t="shared" si="2"/>
        <v>46.54511758371109</v>
      </c>
    </row>
    <row r="60" spans="1:16" ht="25.5" customHeight="1">
      <c r="A60" s="101"/>
      <c r="B60" s="1058" t="s">
        <v>828</v>
      </c>
      <c r="C60" s="1116" t="s">
        <v>812</v>
      </c>
      <c r="D60" s="722">
        <v>968</v>
      </c>
      <c r="E60" s="1081" t="s">
        <v>381</v>
      </c>
      <c r="F60" s="1081" t="s">
        <v>894</v>
      </c>
      <c r="G60" s="722">
        <v>200</v>
      </c>
      <c r="H60" s="1041"/>
      <c r="I60" s="1351">
        <v>342</v>
      </c>
      <c r="J60" s="93"/>
      <c r="K60" s="93"/>
      <c r="L60" s="93"/>
      <c r="M60" s="93"/>
      <c r="N60" s="56"/>
      <c r="O60" s="1338">
        <v>102.4</v>
      </c>
      <c r="P60" s="1338">
        <f t="shared" si="2"/>
        <v>29.94152046783626</v>
      </c>
    </row>
    <row r="61" spans="1:16" ht="12.75">
      <c r="A61" s="104" t="s">
        <v>493</v>
      </c>
      <c r="B61" s="1388" t="s">
        <v>552</v>
      </c>
      <c r="C61" s="1386" t="s">
        <v>19</v>
      </c>
      <c r="D61" s="1387">
        <v>968</v>
      </c>
      <c r="E61" s="1388" t="s">
        <v>831</v>
      </c>
      <c r="F61" s="1388"/>
      <c r="G61" s="1387"/>
      <c r="H61" s="1395"/>
      <c r="I61" s="1390">
        <f>I62</f>
        <v>2145.9</v>
      </c>
      <c r="J61" s="1390">
        <f aca="true" t="shared" si="13" ref="J61:O62">J62</f>
        <v>0</v>
      </c>
      <c r="K61" s="1390">
        <f t="shared" si="13"/>
        <v>0</v>
      </c>
      <c r="L61" s="1390">
        <f t="shared" si="13"/>
        <v>0</v>
      </c>
      <c r="M61" s="1390">
        <f t="shared" si="13"/>
        <v>0</v>
      </c>
      <c r="N61" s="1390">
        <f t="shared" si="13"/>
        <v>0</v>
      </c>
      <c r="O61" s="1390">
        <f t="shared" si="13"/>
        <v>0</v>
      </c>
      <c r="P61" s="1384">
        <f t="shared" si="2"/>
        <v>0</v>
      </c>
    </row>
    <row r="62" spans="1:16" ht="12.75">
      <c r="A62" s="105" t="s">
        <v>339</v>
      </c>
      <c r="B62" s="706" t="s">
        <v>247</v>
      </c>
      <c r="C62" s="1129" t="s">
        <v>20</v>
      </c>
      <c r="D62" s="720">
        <v>968</v>
      </c>
      <c r="E62" s="1085" t="s">
        <v>831</v>
      </c>
      <c r="F62" s="1085" t="s">
        <v>868</v>
      </c>
      <c r="G62" s="720"/>
      <c r="H62" s="1310"/>
      <c r="I62" s="1350">
        <f>I63</f>
        <v>2145.9</v>
      </c>
      <c r="J62" s="1350">
        <f t="shared" si="13"/>
        <v>0</v>
      </c>
      <c r="K62" s="1350">
        <f t="shared" si="13"/>
        <v>0</v>
      </c>
      <c r="L62" s="1350">
        <f t="shared" si="13"/>
        <v>0</v>
      </c>
      <c r="M62" s="1350">
        <f t="shared" si="13"/>
        <v>0</v>
      </c>
      <c r="N62" s="1350">
        <f t="shared" si="13"/>
        <v>0</v>
      </c>
      <c r="O62" s="1350">
        <f t="shared" si="13"/>
        <v>0</v>
      </c>
      <c r="P62" s="1368">
        <f t="shared" si="2"/>
        <v>0</v>
      </c>
    </row>
    <row r="63" spans="1:16" ht="17.25" customHeight="1">
      <c r="A63" s="105" t="s">
        <v>159</v>
      </c>
      <c r="B63" s="1058" t="s">
        <v>69</v>
      </c>
      <c r="C63" s="1116" t="s">
        <v>815</v>
      </c>
      <c r="D63" s="722">
        <v>968</v>
      </c>
      <c r="E63" s="1081" t="s">
        <v>831</v>
      </c>
      <c r="F63" s="1081" t="s">
        <v>868</v>
      </c>
      <c r="G63" s="722">
        <v>800</v>
      </c>
      <c r="H63" s="1303"/>
      <c r="I63" s="1351">
        <v>2145.9</v>
      </c>
      <c r="J63" s="96"/>
      <c r="K63" s="96"/>
      <c r="L63" s="96"/>
      <c r="M63" s="96"/>
      <c r="N63" s="56"/>
      <c r="O63" s="1338">
        <v>0</v>
      </c>
      <c r="P63" s="1338">
        <f t="shared" si="2"/>
        <v>0</v>
      </c>
    </row>
    <row r="64" spans="1:16" ht="12" customHeight="1">
      <c r="A64" s="105"/>
      <c r="B64" s="1388" t="s">
        <v>377</v>
      </c>
      <c r="C64" s="1391" t="s">
        <v>330</v>
      </c>
      <c r="D64" s="1387" t="s">
        <v>437</v>
      </c>
      <c r="E64" s="1387" t="s">
        <v>629</v>
      </c>
      <c r="F64" s="1385"/>
      <c r="G64" s="1389"/>
      <c r="H64" s="1389"/>
      <c r="I64" s="1390">
        <f>I84+I82+I76+I74+I72+I65+I86+I80+I88+I78</f>
        <v>1970.5</v>
      </c>
      <c r="J64" s="1390" t="e">
        <f aca="true" t="shared" si="14" ref="J64:O64">J84+J82+J76+J74+J72+J65+J86+J80+J88+J78</f>
        <v>#REF!</v>
      </c>
      <c r="K64" s="1390" t="e">
        <f t="shared" si="14"/>
        <v>#REF!</v>
      </c>
      <c r="L64" s="1390" t="e">
        <f t="shared" si="14"/>
        <v>#REF!</v>
      </c>
      <c r="M64" s="1390" t="e">
        <f t="shared" si="14"/>
        <v>#REF!</v>
      </c>
      <c r="N64" s="1390">
        <f t="shared" si="14"/>
        <v>0</v>
      </c>
      <c r="O64" s="1390">
        <f t="shared" si="14"/>
        <v>699</v>
      </c>
      <c r="P64" s="1384">
        <f t="shared" si="2"/>
        <v>35.47323014463334</v>
      </c>
    </row>
    <row r="65" spans="1:16" ht="34.5" customHeight="1">
      <c r="A65" s="105"/>
      <c r="B65" s="706" t="s">
        <v>203</v>
      </c>
      <c r="C65" s="1117" t="s">
        <v>863</v>
      </c>
      <c r="D65" s="713" t="s">
        <v>437</v>
      </c>
      <c r="E65" s="713" t="s">
        <v>629</v>
      </c>
      <c r="F65" s="1134" t="s">
        <v>864</v>
      </c>
      <c r="G65" s="713"/>
      <c r="H65" s="728"/>
      <c r="I65" s="1352">
        <f>I66</f>
        <v>169</v>
      </c>
      <c r="J65" s="1352">
        <f aca="true" t="shared" si="15" ref="J65:O65">J66</f>
        <v>0</v>
      </c>
      <c r="K65" s="1352">
        <f t="shared" si="15"/>
        <v>0</v>
      </c>
      <c r="L65" s="1352">
        <f t="shared" si="15"/>
        <v>0</v>
      </c>
      <c r="M65" s="1352">
        <f t="shared" si="15"/>
        <v>0</v>
      </c>
      <c r="N65" s="1352">
        <f t="shared" si="15"/>
        <v>0</v>
      </c>
      <c r="O65" s="1352">
        <f t="shared" si="15"/>
        <v>0</v>
      </c>
      <c r="P65" s="1339" t="s">
        <v>973</v>
      </c>
    </row>
    <row r="66" spans="1:16" ht="25.5" customHeight="1">
      <c r="A66" s="107"/>
      <c r="B66" s="1058" t="s">
        <v>169</v>
      </c>
      <c r="C66" s="1116" t="s">
        <v>812</v>
      </c>
      <c r="D66" s="715" t="s">
        <v>437</v>
      </c>
      <c r="E66" s="715" t="s">
        <v>629</v>
      </c>
      <c r="F66" s="1072" t="s">
        <v>864</v>
      </c>
      <c r="G66" s="715">
        <v>200</v>
      </c>
      <c r="H66" s="719"/>
      <c r="I66" s="1348">
        <v>169</v>
      </c>
      <c r="J66" s="96">
        <v>0</v>
      </c>
      <c r="K66" s="96">
        <v>0</v>
      </c>
      <c r="L66" s="96">
        <v>0</v>
      </c>
      <c r="M66" s="96">
        <v>0</v>
      </c>
      <c r="N66" s="56"/>
      <c r="O66" s="1338"/>
      <c r="P66" s="1338" t="s">
        <v>973</v>
      </c>
    </row>
    <row r="67" spans="1:16" ht="57" customHeight="1" hidden="1">
      <c r="A67" s="100" t="s">
        <v>460</v>
      </c>
      <c r="B67" s="706" t="s">
        <v>534</v>
      </c>
      <c r="C67" s="1126" t="s">
        <v>334</v>
      </c>
      <c r="D67" s="713" t="s">
        <v>437</v>
      </c>
      <c r="E67" s="713" t="s">
        <v>629</v>
      </c>
      <c r="F67" s="1134" t="s">
        <v>189</v>
      </c>
      <c r="G67" s="1074"/>
      <c r="H67" s="713"/>
      <c r="I67" s="1352" t="e">
        <f>SUM(I68:I71)</f>
        <v>#REF!</v>
      </c>
      <c r="J67" s="93">
        <f>J68</f>
        <v>125</v>
      </c>
      <c r="K67" s="93">
        <f>K68</f>
        <v>125</v>
      </c>
      <c r="L67" s="93">
        <f>L68</f>
        <v>125</v>
      </c>
      <c r="M67" s="93">
        <f>M68</f>
        <v>125</v>
      </c>
      <c r="N67" s="56"/>
      <c r="O67" s="1337"/>
      <c r="P67" s="1337" t="e">
        <f t="shared" si="2"/>
        <v>#REF!</v>
      </c>
    </row>
    <row r="68" spans="1:16" ht="14.25" customHeight="1" hidden="1">
      <c r="A68" s="101" t="s">
        <v>341</v>
      </c>
      <c r="B68" s="1058" t="s">
        <v>378</v>
      </c>
      <c r="C68" s="1127" t="s">
        <v>335</v>
      </c>
      <c r="D68" s="715" t="s">
        <v>437</v>
      </c>
      <c r="E68" s="715" t="s">
        <v>629</v>
      </c>
      <c r="F68" s="1072" t="s">
        <v>189</v>
      </c>
      <c r="G68" s="715" t="s">
        <v>548</v>
      </c>
      <c r="H68" s="715"/>
      <c r="I68" s="1348" t="e">
        <f>#REF!</f>
        <v>#REF!</v>
      </c>
      <c r="J68" s="96">
        <v>125</v>
      </c>
      <c r="K68" s="96">
        <v>125</v>
      </c>
      <c r="L68" s="96">
        <v>125</v>
      </c>
      <c r="M68" s="96">
        <v>125</v>
      </c>
      <c r="N68" s="56"/>
      <c r="O68" s="1337"/>
      <c r="P68" s="1337" t="e">
        <f t="shared" si="2"/>
        <v>#REF!</v>
      </c>
    </row>
    <row r="69" spans="1:16" ht="23.25" customHeight="1" hidden="1">
      <c r="A69" s="100" t="s">
        <v>520</v>
      </c>
      <c r="B69" s="706" t="s">
        <v>539</v>
      </c>
      <c r="C69" s="1311" t="s">
        <v>415</v>
      </c>
      <c r="D69" s="713" t="s">
        <v>437</v>
      </c>
      <c r="E69" s="713" t="s">
        <v>331</v>
      </c>
      <c r="F69" s="1134" t="s">
        <v>366</v>
      </c>
      <c r="G69" s="713"/>
      <c r="H69" s="713"/>
      <c r="I69" s="1352">
        <f>I70</f>
        <v>0</v>
      </c>
      <c r="J69" s="93">
        <f>J70</f>
        <v>0</v>
      </c>
      <c r="K69" s="93">
        <f>K70</f>
        <v>0</v>
      </c>
      <c r="L69" s="93">
        <f>L70</f>
        <v>0</v>
      </c>
      <c r="M69" s="93">
        <f>M70</f>
        <v>0</v>
      </c>
      <c r="N69" s="56"/>
      <c r="O69" s="1337"/>
      <c r="P69" s="1337" t="e">
        <f t="shared" si="2"/>
        <v>#DIV/0!</v>
      </c>
    </row>
    <row r="70" spans="1:16" ht="16.5" customHeight="1" hidden="1">
      <c r="A70" s="101" t="s">
        <v>462</v>
      </c>
      <c r="B70" s="1058" t="s">
        <v>117</v>
      </c>
      <c r="C70" s="1127" t="s">
        <v>335</v>
      </c>
      <c r="D70" s="715" t="s">
        <v>437</v>
      </c>
      <c r="E70" s="715" t="s">
        <v>331</v>
      </c>
      <c r="F70" s="1072" t="s">
        <v>366</v>
      </c>
      <c r="G70" s="715" t="s">
        <v>548</v>
      </c>
      <c r="H70" s="715"/>
      <c r="I70" s="1348"/>
      <c r="J70" s="96">
        <v>0</v>
      </c>
      <c r="K70" s="96">
        <v>0</v>
      </c>
      <c r="L70" s="96">
        <v>0</v>
      </c>
      <c r="M70" s="96">
        <v>0</v>
      </c>
      <c r="N70" s="56"/>
      <c r="O70" s="1337"/>
      <c r="P70" s="1337" t="e">
        <f t="shared" si="2"/>
        <v>#DIV/0!</v>
      </c>
    </row>
    <row r="71" spans="1:16" ht="13.5" customHeight="1" hidden="1">
      <c r="A71" s="101"/>
      <c r="B71" s="1058" t="s">
        <v>6</v>
      </c>
      <c r="C71" s="1127" t="s">
        <v>636</v>
      </c>
      <c r="D71" s="715" t="s">
        <v>437</v>
      </c>
      <c r="E71" s="715" t="s">
        <v>629</v>
      </c>
      <c r="F71" s="1072" t="s">
        <v>189</v>
      </c>
      <c r="G71" s="715" t="e">
        <f>#REF!</f>
        <v>#REF!</v>
      </c>
      <c r="H71" s="715"/>
      <c r="I71" s="1348" t="e">
        <f>#REF!</f>
        <v>#REF!</v>
      </c>
      <c r="J71" s="96"/>
      <c r="K71" s="96"/>
      <c r="L71" s="96"/>
      <c r="M71" s="96"/>
      <c r="N71" s="56"/>
      <c r="O71" s="1337"/>
      <c r="P71" s="1337" t="e">
        <f t="shared" si="2"/>
        <v>#REF!</v>
      </c>
    </row>
    <row r="72" spans="1:16" ht="28.5" customHeight="1">
      <c r="A72" s="101"/>
      <c r="B72" s="706" t="s">
        <v>4</v>
      </c>
      <c r="C72" s="1117" t="s">
        <v>862</v>
      </c>
      <c r="D72" s="721">
        <v>968</v>
      </c>
      <c r="E72" s="1080" t="s">
        <v>629</v>
      </c>
      <c r="F72" s="1080" t="s">
        <v>865</v>
      </c>
      <c r="G72" s="721"/>
      <c r="H72" s="1059"/>
      <c r="I72" s="1350">
        <f>I73</f>
        <v>260</v>
      </c>
      <c r="J72" s="1350">
        <f aca="true" t="shared" si="16" ref="J72:O72">J73</f>
        <v>0</v>
      </c>
      <c r="K72" s="1350">
        <f t="shared" si="16"/>
        <v>0</v>
      </c>
      <c r="L72" s="1350">
        <f t="shared" si="16"/>
        <v>0</v>
      </c>
      <c r="M72" s="1350">
        <f t="shared" si="16"/>
        <v>0</v>
      </c>
      <c r="N72" s="1350">
        <f t="shared" si="16"/>
        <v>0</v>
      </c>
      <c r="O72" s="1350">
        <f t="shared" si="16"/>
        <v>140</v>
      </c>
      <c r="P72" s="1368">
        <f t="shared" si="2"/>
        <v>53.84615384615385</v>
      </c>
    </row>
    <row r="73" spans="1:16" ht="24.75" customHeight="1">
      <c r="A73" s="101"/>
      <c r="B73" s="1058" t="s">
        <v>5</v>
      </c>
      <c r="C73" s="1116" t="s">
        <v>812</v>
      </c>
      <c r="D73" s="722">
        <v>968</v>
      </c>
      <c r="E73" s="1081" t="s">
        <v>629</v>
      </c>
      <c r="F73" s="1081" t="s">
        <v>865</v>
      </c>
      <c r="G73" s="722">
        <v>200</v>
      </c>
      <c r="H73" s="1041"/>
      <c r="I73" s="1351">
        <v>260</v>
      </c>
      <c r="J73" s="96"/>
      <c r="K73" s="96"/>
      <c r="L73" s="96"/>
      <c r="M73" s="96"/>
      <c r="N73" s="56"/>
      <c r="O73" s="1338">
        <v>140</v>
      </c>
      <c r="P73" s="1338">
        <f t="shared" si="2"/>
        <v>53.84615384615385</v>
      </c>
    </row>
    <row r="74" spans="1:16" ht="58.5" customHeight="1">
      <c r="A74" s="112"/>
      <c r="B74" s="706" t="s">
        <v>907</v>
      </c>
      <c r="C74" s="1117" t="s">
        <v>890</v>
      </c>
      <c r="D74" s="721">
        <v>968</v>
      </c>
      <c r="E74" s="1080" t="s">
        <v>629</v>
      </c>
      <c r="F74" s="1080" t="s">
        <v>917</v>
      </c>
      <c r="G74" s="721"/>
      <c r="H74" s="1059"/>
      <c r="I74" s="1350">
        <f>I75</f>
        <v>356.2</v>
      </c>
      <c r="J74" s="1350">
        <f aca="true" t="shared" si="17" ref="J74:O74">J75</f>
        <v>0</v>
      </c>
      <c r="K74" s="1350">
        <f t="shared" si="17"/>
        <v>0</v>
      </c>
      <c r="L74" s="1350">
        <f t="shared" si="17"/>
        <v>0</v>
      </c>
      <c r="M74" s="1350">
        <f t="shared" si="17"/>
        <v>0</v>
      </c>
      <c r="N74" s="1350">
        <f t="shared" si="17"/>
        <v>0</v>
      </c>
      <c r="O74" s="1350">
        <f t="shared" si="17"/>
        <v>14.1</v>
      </c>
      <c r="P74" s="1368">
        <f t="shared" si="2"/>
        <v>3.958450308815272</v>
      </c>
    </row>
    <row r="75" spans="1:16" ht="26.25" customHeight="1">
      <c r="A75" s="112"/>
      <c r="B75" s="1058" t="s">
        <v>1010</v>
      </c>
      <c r="C75" s="1116" t="s">
        <v>812</v>
      </c>
      <c r="D75" s="722">
        <v>968</v>
      </c>
      <c r="E75" s="1081" t="s">
        <v>629</v>
      </c>
      <c r="F75" s="1081" t="s">
        <v>888</v>
      </c>
      <c r="G75" s="722">
        <v>200</v>
      </c>
      <c r="H75" s="1041"/>
      <c r="I75" s="1351">
        <v>356.2</v>
      </c>
      <c r="J75" s="139"/>
      <c r="K75" s="139"/>
      <c r="L75" s="139"/>
      <c r="M75" s="139"/>
      <c r="N75" s="56"/>
      <c r="O75" s="1338">
        <v>14.1</v>
      </c>
      <c r="P75" s="1338">
        <f t="shared" si="2"/>
        <v>3.958450308815272</v>
      </c>
    </row>
    <row r="76" spans="1:16" ht="20.25" customHeight="1">
      <c r="A76" s="112"/>
      <c r="B76" s="706" t="s">
        <v>1005</v>
      </c>
      <c r="C76" s="1115" t="s">
        <v>891</v>
      </c>
      <c r="D76" s="774">
        <v>968</v>
      </c>
      <c r="E76" s="1080" t="s">
        <v>629</v>
      </c>
      <c r="F76" s="1080" t="s">
        <v>889</v>
      </c>
      <c r="G76" s="721"/>
      <c r="H76" s="1059"/>
      <c r="I76" s="1350">
        <f>I77</f>
        <v>156.3</v>
      </c>
      <c r="J76" s="1350">
        <f aca="true" t="shared" si="18" ref="J76:O78">J77</f>
        <v>0</v>
      </c>
      <c r="K76" s="1350">
        <f t="shared" si="18"/>
        <v>0</v>
      </c>
      <c r="L76" s="1350">
        <f t="shared" si="18"/>
        <v>0</v>
      </c>
      <c r="M76" s="1350">
        <f t="shared" si="18"/>
        <v>0</v>
      </c>
      <c r="N76" s="1350">
        <f t="shared" si="18"/>
        <v>0</v>
      </c>
      <c r="O76" s="1350">
        <f t="shared" si="18"/>
        <v>14.1</v>
      </c>
      <c r="P76" s="1368">
        <f t="shared" si="2"/>
        <v>9.021113243761995</v>
      </c>
    </row>
    <row r="77" spans="1:16" ht="26.25" customHeight="1">
      <c r="A77" s="112"/>
      <c r="B77" s="1058" t="s">
        <v>1011</v>
      </c>
      <c r="C77" s="1116" t="s">
        <v>812</v>
      </c>
      <c r="D77" s="722">
        <v>968</v>
      </c>
      <c r="E77" s="1081" t="s">
        <v>629</v>
      </c>
      <c r="F77" s="1081" t="s">
        <v>889</v>
      </c>
      <c r="G77" s="722">
        <v>200</v>
      </c>
      <c r="H77" s="1041"/>
      <c r="I77" s="1351">
        <v>156.3</v>
      </c>
      <c r="J77" s="139"/>
      <c r="K77" s="139"/>
      <c r="L77" s="139"/>
      <c r="M77" s="139"/>
      <c r="N77" s="56"/>
      <c r="O77" s="1338">
        <v>14.1</v>
      </c>
      <c r="P77" s="1338">
        <f t="shared" si="2"/>
        <v>9.021113243761995</v>
      </c>
    </row>
    <row r="78" spans="1:16" ht="20.25" customHeight="1">
      <c r="A78" s="112"/>
      <c r="B78" s="706" t="s">
        <v>908</v>
      </c>
      <c r="C78" s="1115" t="s">
        <v>1021</v>
      </c>
      <c r="D78" s="774">
        <v>968</v>
      </c>
      <c r="E78" s="1080" t="s">
        <v>629</v>
      </c>
      <c r="F78" s="1080" t="s">
        <v>1022</v>
      </c>
      <c r="G78" s="721"/>
      <c r="H78" s="1059"/>
      <c r="I78" s="1350">
        <f>I79</f>
        <v>87</v>
      </c>
      <c r="J78" s="1350">
        <f t="shared" si="18"/>
        <v>0</v>
      </c>
      <c r="K78" s="1350">
        <f t="shared" si="18"/>
        <v>0</v>
      </c>
      <c r="L78" s="1350">
        <f t="shared" si="18"/>
        <v>0</v>
      </c>
      <c r="M78" s="1350">
        <f t="shared" si="18"/>
        <v>0</v>
      </c>
      <c r="N78" s="1350">
        <f t="shared" si="18"/>
        <v>0</v>
      </c>
      <c r="O78" s="1350">
        <f t="shared" si="18"/>
        <v>0</v>
      </c>
      <c r="P78" s="1368">
        <f>O78/I78*100</f>
        <v>0</v>
      </c>
    </row>
    <row r="79" spans="1:16" ht="26.25" customHeight="1">
      <c r="A79" s="112"/>
      <c r="B79" s="1058" t="s">
        <v>1012</v>
      </c>
      <c r="C79" s="1116" t="s">
        <v>812</v>
      </c>
      <c r="D79" s="722">
        <v>968</v>
      </c>
      <c r="E79" s="1081" t="s">
        <v>629</v>
      </c>
      <c r="F79" s="1081" t="s">
        <v>1022</v>
      </c>
      <c r="G79" s="722">
        <v>200</v>
      </c>
      <c r="H79" s="1041"/>
      <c r="I79" s="1351">
        <v>87</v>
      </c>
      <c r="J79" s="139"/>
      <c r="K79" s="139"/>
      <c r="L79" s="139"/>
      <c r="M79" s="139"/>
      <c r="N79" s="56"/>
      <c r="O79" s="1338"/>
      <c r="P79" s="1338">
        <f>O79/I79*100</f>
        <v>0</v>
      </c>
    </row>
    <row r="80" spans="1:16" ht="48" customHeight="1">
      <c r="A80" s="100"/>
      <c r="B80" s="706" t="s">
        <v>909</v>
      </c>
      <c r="C80" s="1117" t="s">
        <v>900</v>
      </c>
      <c r="D80" s="720">
        <v>968</v>
      </c>
      <c r="E80" s="1085" t="s">
        <v>629</v>
      </c>
      <c r="F80" s="1085" t="s">
        <v>897</v>
      </c>
      <c r="G80" s="720"/>
      <c r="H80" s="1309"/>
      <c r="I80" s="1352">
        <f>I81</f>
        <v>7.5</v>
      </c>
      <c r="J80" s="1352" t="e">
        <f aca="true" t="shared" si="19" ref="J80:O80">J81</f>
        <v>#REF!</v>
      </c>
      <c r="K80" s="1352" t="e">
        <f t="shared" si="19"/>
        <v>#REF!</v>
      </c>
      <c r="L80" s="1352" t="e">
        <f t="shared" si="19"/>
        <v>#REF!</v>
      </c>
      <c r="M80" s="1352" t="e">
        <f t="shared" si="19"/>
        <v>#REF!</v>
      </c>
      <c r="N80" s="1352">
        <f t="shared" si="19"/>
        <v>0</v>
      </c>
      <c r="O80" s="1352">
        <f t="shared" si="19"/>
        <v>0</v>
      </c>
      <c r="P80" s="1368">
        <f>O80/I80*100</f>
        <v>0</v>
      </c>
    </row>
    <row r="81" spans="1:16" ht="25.5" customHeight="1">
      <c r="A81" s="101" t="s">
        <v>169</v>
      </c>
      <c r="B81" s="1058" t="s">
        <v>910</v>
      </c>
      <c r="C81" s="1116" t="s">
        <v>812</v>
      </c>
      <c r="D81" s="722">
        <v>968</v>
      </c>
      <c r="E81" s="1081" t="s">
        <v>629</v>
      </c>
      <c r="F81" s="1081" t="s">
        <v>897</v>
      </c>
      <c r="G81" s="722">
        <v>200</v>
      </c>
      <c r="H81" s="1041"/>
      <c r="I81" s="1351">
        <v>7.5</v>
      </c>
      <c r="J81" s="93" t="e">
        <f>#REF!</f>
        <v>#REF!</v>
      </c>
      <c r="K81" s="93" t="e">
        <f>#REF!</f>
        <v>#REF!</v>
      </c>
      <c r="L81" s="93" t="e">
        <f>#REF!</f>
        <v>#REF!</v>
      </c>
      <c r="M81" s="93" t="e">
        <f>#REF!</f>
        <v>#REF!</v>
      </c>
      <c r="N81" s="56"/>
      <c r="O81" s="1338"/>
      <c r="P81" s="1338">
        <f>O81/I81*100</f>
        <v>0</v>
      </c>
    </row>
    <row r="82" spans="1:16" ht="51.75" customHeight="1">
      <c r="A82" s="112"/>
      <c r="B82" s="706" t="s">
        <v>1013</v>
      </c>
      <c r="C82" s="1117" t="s">
        <v>893</v>
      </c>
      <c r="D82" s="720">
        <v>968</v>
      </c>
      <c r="E82" s="1085" t="s">
        <v>629</v>
      </c>
      <c r="F82" s="1085" t="s">
        <v>892</v>
      </c>
      <c r="G82" s="1075"/>
      <c r="H82" s="1309"/>
      <c r="I82" s="1352">
        <f>I83</f>
        <v>620</v>
      </c>
      <c r="J82" s="1352">
        <f aca="true" t="shared" si="20" ref="J82:O82">J83</f>
        <v>0</v>
      </c>
      <c r="K82" s="1352">
        <f t="shared" si="20"/>
        <v>0</v>
      </c>
      <c r="L82" s="1352">
        <f t="shared" si="20"/>
        <v>0</v>
      </c>
      <c r="M82" s="1352">
        <f t="shared" si="20"/>
        <v>0</v>
      </c>
      <c r="N82" s="1352">
        <f t="shared" si="20"/>
        <v>0</v>
      </c>
      <c r="O82" s="1352">
        <f t="shared" si="20"/>
        <v>486.2</v>
      </c>
      <c r="P82" s="1368">
        <f t="shared" si="2"/>
        <v>78.41935483870968</v>
      </c>
    </row>
    <row r="83" spans="1:16" ht="20.25">
      <c r="A83" s="112"/>
      <c r="B83" s="1058" t="s">
        <v>1014</v>
      </c>
      <c r="C83" s="1116" t="s">
        <v>812</v>
      </c>
      <c r="D83" s="722">
        <v>968</v>
      </c>
      <c r="E83" s="1081" t="s">
        <v>629</v>
      </c>
      <c r="F83" s="1081" t="s">
        <v>892</v>
      </c>
      <c r="G83" s="722">
        <v>200</v>
      </c>
      <c r="H83" s="1041"/>
      <c r="I83" s="1351">
        <v>620</v>
      </c>
      <c r="J83" s="139"/>
      <c r="K83" s="139"/>
      <c r="L83" s="139"/>
      <c r="M83" s="139"/>
      <c r="N83" s="56"/>
      <c r="O83" s="1338">
        <v>486.2</v>
      </c>
      <c r="P83" s="1338">
        <f t="shared" si="2"/>
        <v>78.41935483870968</v>
      </c>
    </row>
    <row r="84" spans="1:16" ht="60" customHeight="1">
      <c r="A84" s="112"/>
      <c r="B84" s="706" t="s">
        <v>1015</v>
      </c>
      <c r="C84" s="1117" t="s">
        <v>950</v>
      </c>
      <c r="D84" s="720">
        <v>968</v>
      </c>
      <c r="E84" s="1085" t="s">
        <v>629</v>
      </c>
      <c r="F84" s="1085" t="s">
        <v>953</v>
      </c>
      <c r="G84" s="1075"/>
      <c r="H84" s="1309"/>
      <c r="I84" s="1352">
        <f>I85</f>
        <v>132.5</v>
      </c>
      <c r="J84" s="1352">
        <f aca="true" t="shared" si="21" ref="J84:O88">J85</f>
        <v>0</v>
      </c>
      <c r="K84" s="1352">
        <f t="shared" si="21"/>
        <v>0</v>
      </c>
      <c r="L84" s="1352">
        <f t="shared" si="21"/>
        <v>0</v>
      </c>
      <c r="M84" s="1352">
        <f t="shared" si="21"/>
        <v>0</v>
      </c>
      <c r="N84" s="1352">
        <f t="shared" si="21"/>
        <v>0</v>
      </c>
      <c r="O84" s="1352">
        <f t="shared" si="21"/>
        <v>2.5</v>
      </c>
      <c r="P84" s="1368">
        <f aca="true" t="shared" si="22" ref="P84:P140">O84/I84*100</f>
        <v>1.8867924528301887</v>
      </c>
    </row>
    <row r="85" spans="1:16" ht="24" customHeight="1">
      <c r="A85" s="112"/>
      <c r="B85" s="1058" t="s">
        <v>1016</v>
      </c>
      <c r="C85" s="1116" t="s">
        <v>812</v>
      </c>
      <c r="D85" s="722">
        <v>968</v>
      </c>
      <c r="E85" s="1081" t="s">
        <v>629</v>
      </c>
      <c r="F85" s="1081" t="s">
        <v>953</v>
      </c>
      <c r="G85" s="722">
        <v>200</v>
      </c>
      <c r="H85" s="1041"/>
      <c r="I85" s="1351">
        <v>132.5</v>
      </c>
      <c r="J85" s="157"/>
      <c r="K85" s="157"/>
      <c r="L85" s="157"/>
      <c r="M85" s="157"/>
      <c r="N85" s="56"/>
      <c r="O85" s="1338">
        <v>2.5</v>
      </c>
      <c r="P85" s="1338">
        <f t="shared" si="22"/>
        <v>1.8867924528301887</v>
      </c>
    </row>
    <row r="86" spans="1:16" ht="81">
      <c r="A86" s="112"/>
      <c r="B86" s="706" t="s">
        <v>1017</v>
      </c>
      <c r="C86" s="1117" t="s">
        <v>951</v>
      </c>
      <c r="D86" s="720">
        <v>968</v>
      </c>
      <c r="E86" s="1085" t="s">
        <v>629</v>
      </c>
      <c r="F86" s="1085" t="s">
        <v>952</v>
      </c>
      <c r="G86" s="1075"/>
      <c r="H86" s="1309"/>
      <c r="I86" s="1352">
        <f>I87</f>
        <v>78</v>
      </c>
      <c r="J86" s="1352">
        <f t="shared" si="21"/>
        <v>0</v>
      </c>
      <c r="K86" s="1352">
        <f t="shared" si="21"/>
        <v>0</v>
      </c>
      <c r="L86" s="1352">
        <f t="shared" si="21"/>
        <v>0</v>
      </c>
      <c r="M86" s="1352">
        <f t="shared" si="21"/>
        <v>0</v>
      </c>
      <c r="N86" s="1352">
        <f t="shared" si="21"/>
        <v>0</v>
      </c>
      <c r="O86" s="1352">
        <f t="shared" si="21"/>
        <v>33.7</v>
      </c>
      <c r="P86" s="1368">
        <f>O86/I86*100</f>
        <v>43.205128205128204</v>
      </c>
    </row>
    <row r="87" spans="1:16" ht="24" customHeight="1">
      <c r="A87" s="112"/>
      <c r="B87" s="1058" t="s">
        <v>1018</v>
      </c>
      <c r="C87" s="1116" t="s">
        <v>812</v>
      </c>
      <c r="D87" s="722">
        <v>968</v>
      </c>
      <c r="E87" s="1081" t="s">
        <v>629</v>
      </c>
      <c r="F87" s="1081" t="s">
        <v>952</v>
      </c>
      <c r="G87" s="722">
        <v>200</v>
      </c>
      <c r="H87" s="1041"/>
      <c r="I87" s="1351">
        <v>78</v>
      </c>
      <c r="J87" s="157"/>
      <c r="K87" s="157"/>
      <c r="L87" s="157"/>
      <c r="M87" s="157"/>
      <c r="N87" s="56"/>
      <c r="O87" s="1338">
        <v>33.7</v>
      </c>
      <c r="P87" s="1338">
        <f>O87/I87*100</f>
        <v>43.205128205128204</v>
      </c>
    </row>
    <row r="88" spans="1:16" ht="51">
      <c r="A88" s="112"/>
      <c r="B88" s="706" t="s">
        <v>1019</v>
      </c>
      <c r="C88" s="1117" t="s">
        <v>980</v>
      </c>
      <c r="D88" s="720">
        <v>968</v>
      </c>
      <c r="E88" s="1085" t="s">
        <v>629</v>
      </c>
      <c r="F88" s="1085" t="s">
        <v>981</v>
      </c>
      <c r="G88" s="1075"/>
      <c r="H88" s="1309"/>
      <c r="I88" s="1352">
        <f>I89</f>
        <v>104</v>
      </c>
      <c r="J88" s="1352">
        <f t="shared" si="21"/>
        <v>0</v>
      </c>
      <c r="K88" s="1352">
        <f t="shared" si="21"/>
        <v>0</v>
      </c>
      <c r="L88" s="1352">
        <f t="shared" si="21"/>
        <v>0</v>
      </c>
      <c r="M88" s="1352">
        <f t="shared" si="21"/>
        <v>0</v>
      </c>
      <c r="N88" s="1352">
        <f t="shared" si="21"/>
        <v>0</v>
      </c>
      <c r="O88" s="1352">
        <f t="shared" si="21"/>
        <v>8.4</v>
      </c>
      <c r="P88" s="1368">
        <f>O88/I88*100</f>
        <v>8.076923076923077</v>
      </c>
    </row>
    <row r="89" spans="1:16" ht="24" customHeight="1">
      <c r="A89" s="112"/>
      <c r="B89" s="1058" t="s">
        <v>1020</v>
      </c>
      <c r="C89" s="1116" t="s">
        <v>812</v>
      </c>
      <c r="D89" s="722">
        <v>968</v>
      </c>
      <c r="E89" s="1081" t="s">
        <v>629</v>
      </c>
      <c r="F89" s="1081" t="s">
        <v>981</v>
      </c>
      <c r="G89" s="722">
        <v>200</v>
      </c>
      <c r="H89" s="1041"/>
      <c r="I89" s="1351">
        <v>104</v>
      </c>
      <c r="J89" s="157"/>
      <c r="K89" s="157"/>
      <c r="L89" s="157"/>
      <c r="M89" s="157"/>
      <c r="N89" s="56"/>
      <c r="O89" s="1338">
        <v>8.4</v>
      </c>
      <c r="P89" s="1338">
        <f>O89/I89*100</f>
        <v>8.076923076923077</v>
      </c>
    </row>
    <row r="90" spans="1:16" ht="40.5" customHeight="1">
      <c r="A90" s="112"/>
      <c r="B90" s="1388" t="s">
        <v>459</v>
      </c>
      <c r="C90" s="1392" t="s">
        <v>628</v>
      </c>
      <c r="D90" s="1387" t="s">
        <v>437</v>
      </c>
      <c r="E90" s="1387" t="s">
        <v>328</v>
      </c>
      <c r="F90" s="1394"/>
      <c r="G90" s="1398"/>
      <c r="H90" s="1398"/>
      <c r="I90" s="1390">
        <f>I101+I103</f>
        <v>113.7</v>
      </c>
      <c r="J90" s="1390">
        <f aca="true" t="shared" si="23" ref="J90:O90">J101+J103</f>
        <v>0</v>
      </c>
      <c r="K90" s="1390">
        <f t="shared" si="23"/>
        <v>0</v>
      </c>
      <c r="L90" s="1390">
        <f t="shared" si="23"/>
        <v>0</v>
      </c>
      <c r="M90" s="1390">
        <f t="shared" si="23"/>
        <v>0</v>
      </c>
      <c r="N90" s="1390">
        <f t="shared" si="23"/>
        <v>0</v>
      </c>
      <c r="O90" s="1390">
        <f t="shared" si="23"/>
        <v>49.5</v>
      </c>
      <c r="P90" s="1384">
        <f t="shared" si="22"/>
        <v>43.53562005277045</v>
      </c>
    </row>
    <row r="91" spans="1:16" ht="12.75" hidden="1">
      <c r="A91" s="112"/>
      <c r="B91" s="1077"/>
      <c r="C91" s="1126" t="s">
        <v>208</v>
      </c>
      <c r="D91" s="718"/>
      <c r="E91" s="716" t="s">
        <v>345</v>
      </c>
      <c r="F91" s="1083" t="s">
        <v>565</v>
      </c>
      <c r="G91" s="716" t="s">
        <v>549</v>
      </c>
      <c r="H91" s="716" t="s">
        <v>209</v>
      </c>
      <c r="I91" s="1349"/>
      <c r="J91" s="1349"/>
      <c r="K91" s="1349"/>
      <c r="L91" s="1349"/>
      <c r="M91" s="1349"/>
      <c r="N91" s="1349"/>
      <c r="O91" s="1349"/>
      <c r="P91" s="1337" t="e">
        <f t="shared" si="22"/>
        <v>#DIV/0!</v>
      </c>
    </row>
    <row r="92" spans="1:16" ht="12.75" hidden="1">
      <c r="A92" s="112"/>
      <c r="B92" s="1077"/>
      <c r="C92" s="1130" t="s">
        <v>228</v>
      </c>
      <c r="D92" s="718"/>
      <c r="E92" s="718" t="s">
        <v>345</v>
      </c>
      <c r="F92" s="1058" t="s">
        <v>565</v>
      </c>
      <c r="G92" s="718" t="s">
        <v>549</v>
      </c>
      <c r="H92" s="718" t="s">
        <v>356</v>
      </c>
      <c r="I92" s="1349"/>
      <c r="J92" s="1349"/>
      <c r="K92" s="1349"/>
      <c r="L92" s="1349"/>
      <c r="M92" s="1349"/>
      <c r="N92" s="1349"/>
      <c r="O92" s="1349"/>
      <c r="P92" s="1337" t="e">
        <f t="shared" si="22"/>
        <v>#DIV/0!</v>
      </c>
    </row>
    <row r="93" spans="1:16" ht="12.75" hidden="1">
      <c r="A93" s="112"/>
      <c r="B93" s="1077"/>
      <c r="C93" s="1312" t="s">
        <v>96</v>
      </c>
      <c r="D93" s="718"/>
      <c r="E93" s="718" t="s">
        <v>345</v>
      </c>
      <c r="F93" s="1058" t="s">
        <v>565</v>
      </c>
      <c r="G93" s="718" t="s">
        <v>549</v>
      </c>
      <c r="H93" s="718" t="s">
        <v>547</v>
      </c>
      <c r="I93" s="1349"/>
      <c r="J93" s="1349"/>
      <c r="K93" s="1349"/>
      <c r="L93" s="1349"/>
      <c r="M93" s="1349"/>
      <c r="N93" s="1349"/>
      <c r="O93" s="1349"/>
      <c r="P93" s="1337" t="e">
        <f t="shared" si="22"/>
        <v>#DIV/0!</v>
      </c>
    </row>
    <row r="94" spans="1:16" ht="27.75" customHeight="1" hidden="1" thickBot="1">
      <c r="A94" s="100" t="s">
        <v>539</v>
      </c>
      <c r="B94" s="1300"/>
      <c r="C94" s="1304" t="s">
        <v>523</v>
      </c>
      <c r="D94" s="713"/>
      <c r="E94" s="713" t="s">
        <v>345</v>
      </c>
      <c r="F94" s="706" t="s">
        <v>414</v>
      </c>
      <c r="G94" s="713"/>
      <c r="H94" s="713"/>
      <c r="I94" s="1349"/>
      <c r="J94" s="1349"/>
      <c r="K94" s="1349"/>
      <c r="L94" s="1349"/>
      <c r="M94" s="1349"/>
      <c r="N94" s="1349"/>
      <c r="O94" s="1349"/>
      <c r="P94" s="1337" t="e">
        <f t="shared" si="22"/>
        <v>#DIV/0!</v>
      </c>
    </row>
    <row r="95" spans="1:16" ht="12.75" hidden="1">
      <c r="A95" s="101" t="s">
        <v>540</v>
      </c>
      <c r="B95" s="1300"/>
      <c r="C95" s="1126" t="s">
        <v>128</v>
      </c>
      <c r="D95" s="726"/>
      <c r="E95" s="726" t="s">
        <v>345</v>
      </c>
      <c r="F95" s="1089" t="s">
        <v>414</v>
      </c>
      <c r="G95" s="726" t="s">
        <v>549</v>
      </c>
      <c r="H95" s="726"/>
      <c r="I95" s="1349"/>
      <c r="J95" s="1349"/>
      <c r="K95" s="1349"/>
      <c r="L95" s="1349"/>
      <c r="M95" s="1349"/>
      <c r="N95" s="1349"/>
      <c r="O95" s="1349"/>
      <c r="P95" s="1337" t="e">
        <f t="shared" si="22"/>
        <v>#DIV/0!</v>
      </c>
    </row>
    <row r="96" spans="1:16" ht="12.75" hidden="1">
      <c r="A96" s="104" t="s">
        <v>524</v>
      </c>
      <c r="B96" s="1089"/>
      <c r="C96" s="1126" t="s">
        <v>208</v>
      </c>
      <c r="D96" s="716"/>
      <c r="E96" s="716" t="s">
        <v>345</v>
      </c>
      <c r="F96" s="1083" t="s">
        <v>414</v>
      </c>
      <c r="G96" s="716" t="s">
        <v>549</v>
      </c>
      <c r="H96" s="716" t="s">
        <v>209</v>
      </c>
      <c r="I96" s="1349"/>
      <c r="J96" s="1349"/>
      <c r="K96" s="1349"/>
      <c r="L96" s="1349"/>
      <c r="M96" s="1349"/>
      <c r="N96" s="1349"/>
      <c r="O96" s="1349"/>
      <c r="P96" s="1337" t="e">
        <f t="shared" si="22"/>
        <v>#DIV/0!</v>
      </c>
    </row>
    <row r="97" spans="1:16" ht="12.75" hidden="1">
      <c r="A97" s="105" t="s">
        <v>525</v>
      </c>
      <c r="B97" s="1058"/>
      <c r="C97" s="1130" t="s">
        <v>228</v>
      </c>
      <c r="D97" s="717"/>
      <c r="E97" s="718" t="s">
        <v>345</v>
      </c>
      <c r="F97" s="1058" t="s">
        <v>414</v>
      </c>
      <c r="G97" s="718" t="s">
        <v>549</v>
      </c>
      <c r="H97" s="718" t="s">
        <v>356</v>
      </c>
      <c r="I97" s="1349"/>
      <c r="J97" s="1349"/>
      <c r="K97" s="1349"/>
      <c r="L97" s="1349"/>
      <c r="M97" s="1349"/>
      <c r="N97" s="1349"/>
      <c r="O97" s="1349"/>
      <c r="P97" s="1337" t="e">
        <f t="shared" si="22"/>
        <v>#DIV/0!</v>
      </c>
    </row>
    <row r="98" spans="1:16" ht="12.75" hidden="1">
      <c r="A98" s="110" t="s">
        <v>159</v>
      </c>
      <c r="B98" s="1313"/>
      <c r="C98" s="1312" t="s">
        <v>96</v>
      </c>
      <c r="D98" s="717"/>
      <c r="E98" s="718" t="s">
        <v>345</v>
      </c>
      <c r="F98" s="1058" t="s">
        <v>414</v>
      </c>
      <c r="G98" s="718" t="s">
        <v>549</v>
      </c>
      <c r="H98" s="718" t="s">
        <v>547</v>
      </c>
      <c r="I98" s="1349"/>
      <c r="J98" s="1349"/>
      <c r="K98" s="1349"/>
      <c r="L98" s="1349"/>
      <c r="M98" s="1349"/>
      <c r="N98" s="1349"/>
      <c r="O98" s="1349"/>
      <c r="P98" s="1337" t="e">
        <f t="shared" si="22"/>
        <v>#DIV/0!</v>
      </c>
    </row>
    <row r="99" spans="1:16" ht="31.5" hidden="1" thickBot="1">
      <c r="A99" s="98" t="s">
        <v>453</v>
      </c>
      <c r="B99" s="1314"/>
      <c r="C99" s="1315" t="s">
        <v>195</v>
      </c>
      <c r="D99" s="729"/>
      <c r="E99" s="729" t="s">
        <v>225</v>
      </c>
      <c r="F99" s="1314"/>
      <c r="G99" s="729"/>
      <c r="H99" s="729"/>
      <c r="I99" s="1349"/>
      <c r="J99" s="1349"/>
      <c r="K99" s="1349"/>
      <c r="L99" s="1349"/>
      <c r="M99" s="1349"/>
      <c r="N99" s="1349"/>
      <c r="O99" s="1349"/>
      <c r="P99" s="1337" t="e">
        <f t="shared" si="22"/>
        <v>#DIV/0!</v>
      </c>
    </row>
    <row r="100" spans="1:16" ht="40.5" customHeight="1" hidden="1" thickBot="1">
      <c r="A100" s="99" t="s">
        <v>84</v>
      </c>
      <c r="B100" s="1300"/>
      <c r="C100" s="1316" t="s">
        <v>532</v>
      </c>
      <c r="D100" s="1317"/>
      <c r="E100" s="719" t="s">
        <v>233</v>
      </c>
      <c r="F100" s="1363"/>
      <c r="G100" s="719"/>
      <c r="H100" s="719"/>
      <c r="I100" s="1349"/>
      <c r="J100" s="1349"/>
      <c r="K100" s="1349"/>
      <c r="L100" s="1349"/>
      <c r="M100" s="1349"/>
      <c r="N100" s="1349"/>
      <c r="O100" s="1349"/>
      <c r="P100" s="1337" t="e">
        <f t="shared" si="22"/>
        <v>#DIV/0!</v>
      </c>
    </row>
    <row r="101" spans="1:16" ht="79.5" customHeight="1">
      <c r="A101" s="100"/>
      <c r="B101" s="706" t="s">
        <v>460</v>
      </c>
      <c r="C101" s="1117" t="s">
        <v>853</v>
      </c>
      <c r="D101" s="727">
        <v>968</v>
      </c>
      <c r="E101" s="1087" t="s">
        <v>328</v>
      </c>
      <c r="F101" s="1087" t="s">
        <v>954</v>
      </c>
      <c r="G101" s="713"/>
      <c r="H101" s="713"/>
      <c r="I101" s="1353">
        <f>I102</f>
        <v>68</v>
      </c>
      <c r="J101" s="1353">
        <f aca="true" t="shared" si="24" ref="J101:O101">J102</f>
        <v>0</v>
      </c>
      <c r="K101" s="1353">
        <f t="shared" si="24"/>
        <v>0</v>
      </c>
      <c r="L101" s="1353">
        <f t="shared" si="24"/>
        <v>0</v>
      </c>
      <c r="M101" s="1353">
        <f t="shared" si="24"/>
        <v>0</v>
      </c>
      <c r="N101" s="1353">
        <f t="shared" si="24"/>
        <v>0</v>
      </c>
      <c r="O101" s="1353">
        <f t="shared" si="24"/>
        <v>33.6</v>
      </c>
      <c r="P101" s="1411">
        <f>O101/I101*100</f>
        <v>49.411764705882355</v>
      </c>
    </row>
    <row r="102" spans="1:16" ht="24.75" customHeight="1">
      <c r="A102" s="100"/>
      <c r="B102" s="1318" t="s">
        <v>341</v>
      </c>
      <c r="C102" s="1116" t="s">
        <v>812</v>
      </c>
      <c r="D102" s="722">
        <v>968</v>
      </c>
      <c r="E102" s="1081" t="s">
        <v>328</v>
      </c>
      <c r="F102" s="1081" t="s">
        <v>954</v>
      </c>
      <c r="G102" s="1041">
        <v>200</v>
      </c>
      <c r="H102" s="1041"/>
      <c r="I102" s="1351">
        <v>68</v>
      </c>
      <c r="J102" s="93"/>
      <c r="K102" s="93"/>
      <c r="L102" s="93"/>
      <c r="M102" s="93"/>
      <c r="N102" s="56"/>
      <c r="O102" s="1338">
        <v>33.6</v>
      </c>
      <c r="P102" s="1338">
        <f>O102/I102*100</f>
        <v>49.411764705882355</v>
      </c>
    </row>
    <row r="103" spans="1:16" ht="60" customHeight="1">
      <c r="A103" s="109"/>
      <c r="B103" s="1089" t="s">
        <v>461</v>
      </c>
      <c r="C103" s="1117" t="s">
        <v>854</v>
      </c>
      <c r="D103" s="727">
        <v>968</v>
      </c>
      <c r="E103" s="1087">
        <v>309</v>
      </c>
      <c r="F103" s="1087" t="s">
        <v>955</v>
      </c>
      <c r="G103" s="730"/>
      <c r="H103" s="718"/>
      <c r="I103" s="1353">
        <f>I104</f>
        <v>45.7</v>
      </c>
      <c r="J103" s="1353">
        <f aca="true" t="shared" si="25" ref="J103:O103">J104</f>
        <v>0</v>
      </c>
      <c r="K103" s="1353">
        <f t="shared" si="25"/>
        <v>0</v>
      </c>
      <c r="L103" s="1353">
        <f t="shared" si="25"/>
        <v>0</v>
      </c>
      <c r="M103" s="1353">
        <f t="shared" si="25"/>
        <v>0</v>
      </c>
      <c r="N103" s="1353">
        <f t="shared" si="25"/>
        <v>0</v>
      </c>
      <c r="O103" s="1353">
        <f t="shared" si="25"/>
        <v>15.9</v>
      </c>
      <c r="P103" s="1368">
        <f t="shared" si="22"/>
        <v>34.79212253829321</v>
      </c>
    </row>
    <row r="104" spans="1:16" ht="25.5" customHeight="1">
      <c r="A104" s="109"/>
      <c r="B104" s="1058" t="s">
        <v>462</v>
      </c>
      <c r="C104" s="1116" t="s">
        <v>812</v>
      </c>
      <c r="D104" s="722">
        <v>968</v>
      </c>
      <c r="E104" s="1081">
        <v>309</v>
      </c>
      <c r="F104" s="1081" t="s">
        <v>955</v>
      </c>
      <c r="G104" s="722">
        <v>200</v>
      </c>
      <c r="H104" s="1303"/>
      <c r="I104" s="1351">
        <v>45.7</v>
      </c>
      <c r="J104" s="139"/>
      <c r="K104" s="139"/>
      <c r="L104" s="139"/>
      <c r="M104" s="139"/>
      <c r="N104" s="56"/>
      <c r="O104" s="1338">
        <v>15.9</v>
      </c>
      <c r="P104" s="1338">
        <f t="shared" si="22"/>
        <v>34.79212253829321</v>
      </c>
    </row>
    <row r="105" spans="1:16" ht="12.75">
      <c r="A105" s="99"/>
      <c r="B105" s="1388" t="s">
        <v>258</v>
      </c>
      <c r="C105" s="1393" t="s">
        <v>637</v>
      </c>
      <c r="D105" s="1387">
        <v>968</v>
      </c>
      <c r="E105" s="1388" t="s">
        <v>832</v>
      </c>
      <c r="F105" s="1388"/>
      <c r="G105" s="1387"/>
      <c r="H105" s="1387"/>
      <c r="I105" s="1390">
        <f>I106</f>
        <v>539</v>
      </c>
      <c r="J105" s="1390">
        <f aca="true" t="shared" si="26" ref="J105:O106">J106</f>
        <v>0</v>
      </c>
      <c r="K105" s="1390">
        <f t="shared" si="26"/>
        <v>0</v>
      </c>
      <c r="L105" s="1390">
        <f t="shared" si="26"/>
        <v>0</v>
      </c>
      <c r="M105" s="1390">
        <f t="shared" si="26"/>
        <v>0</v>
      </c>
      <c r="N105" s="1390">
        <f t="shared" si="26"/>
        <v>0</v>
      </c>
      <c r="O105" s="1390">
        <f t="shared" si="26"/>
        <v>0</v>
      </c>
      <c r="P105" s="1384">
        <f t="shared" si="22"/>
        <v>0</v>
      </c>
    </row>
    <row r="106" spans="1:16" ht="106.5" customHeight="1">
      <c r="A106" s="99"/>
      <c r="B106" s="1300" t="s">
        <v>496</v>
      </c>
      <c r="C106" s="1117" t="s">
        <v>857</v>
      </c>
      <c r="D106" s="727">
        <v>968</v>
      </c>
      <c r="E106" s="1087" t="s">
        <v>832</v>
      </c>
      <c r="F106" s="1087" t="s">
        <v>963</v>
      </c>
      <c r="G106" s="727"/>
      <c r="H106" s="713"/>
      <c r="I106" s="1352">
        <f>I107</f>
        <v>539</v>
      </c>
      <c r="J106" s="1352">
        <f t="shared" si="26"/>
        <v>0</v>
      </c>
      <c r="K106" s="1352">
        <f t="shared" si="26"/>
        <v>0</v>
      </c>
      <c r="L106" s="1352">
        <f t="shared" si="26"/>
        <v>0</v>
      </c>
      <c r="M106" s="1352">
        <f t="shared" si="26"/>
        <v>0</v>
      </c>
      <c r="N106" s="1352">
        <f t="shared" si="26"/>
        <v>0</v>
      </c>
      <c r="O106" s="1352">
        <f t="shared" si="26"/>
        <v>0</v>
      </c>
      <c r="P106" s="1368">
        <f t="shared" si="22"/>
        <v>0</v>
      </c>
    </row>
    <row r="107" spans="1:16" ht="25.5" customHeight="1">
      <c r="A107" s="99"/>
      <c r="B107" s="1058" t="s">
        <v>70</v>
      </c>
      <c r="C107" s="1116" t="s">
        <v>982</v>
      </c>
      <c r="D107" s="722">
        <v>968</v>
      </c>
      <c r="E107" s="1081" t="s">
        <v>832</v>
      </c>
      <c r="F107" s="1081" t="s">
        <v>963</v>
      </c>
      <c r="G107" s="722">
        <v>600</v>
      </c>
      <c r="H107" s="1041"/>
      <c r="I107" s="1351">
        <v>539</v>
      </c>
      <c r="J107" s="139"/>
      <c r="K107" s="139"/>
      <c r="L107" s="139"/>
      <c r="M107" s="139"/>
      <c r="N107" s="56"/>
      <c r="O107" s="1338"/>
      <c r="P107" s="1338">
        <f t="shared" si="22"/>
        <v>0</v>
      </c>
    </row>
    <row r="108" spans="1:16" ht="16.5" customHeight="1" hidden="1">
      <c r="A108" s="99"/>
      <c r="B108" s="1319" t="s">
        <v>536</v>
      </c>
      <c r="C108" s="1320" t="s">
        <v>743</v>
      </c>
      <c r="D108" s="1078">
        <v>968</v>
      </c>
      <c r="E108" s="1078">
        <v>410</v>
      </c>
      <c r="F108" s="1319"/>
      <c r="G108" s="1078"/>
      <c r="H108" s="712"/>
      <c r="I108" s="1354" t="e">
        <f>I109</f>
        <v>#REF!</v>
      </c>
      <c r="J108" s="139"/>
      <c r="K108" s="139"/>
      <c r="L108" s="139"/>
      <c r="M108" s="139"/>
      <c r="N108" s="56"/>
      <c r="O108" s="1337"/>
      <c r="P108" s="1337" t="e">
        <f t="shared" si="22"/>
        <v>#REF!</v>
      </c>
    </row>
    <row r="109" spans="1:16" ht="17.25" customHeight="1" hidden="1">
      <c r="A109" s="99"/>
      <c r="B109" s="1300" t="s">
        <v>72</v>
      </c>
      <c r="C109" s="1117" t="s">
        <v>744</v>
      </c>
      <c r="D109" s="727">
        <v>968</v>
      </c>
      <c r="E109" s="727">
        <v>410</v>
      </c>
      <c r="F109" s="1087" t="s">
        <v>742</v>
      </c>
      <c r="G109" s="727"/>
      <c r="H109" s="713"/>
      <c r="I109" s="1352" t="e">
        <f>I110</f>
        <v>#REF!</v>
      </c>
      <c r="J109" s="139"/>
      <c r="K109" s="139"/>
      <c r="L109" s="139"/>
      <c r="M109" s="139"/>
      <c r="N109" s="56"/>
      <c r="O109" s="1337"/>
      <c r="P109" s="1337" t="e">
        <f t="shared" si="22"/>
        <v>#REF!</v>
      </c>
    </row>
    <row r="110" spans="1:16" ht="16.5" customHeight="1" hidden="1">
      <c r="A110" s="99"/>
      <c r="B110" s="1058" t="s">
        <v>639</v>
      </c>
      <c r="C110" s="1116" t="s">
        <v>684</v>
      </c>
      <c r="D110" s="722">
        <v>968</v>
      </c>
      <c r="E110" s="722">
        <v>410</v>
      </c>
      <c r="F110" s="1081" t="s">
        <v>742</v>
      </c>
      <c r="G110" s="722">
        <v>240</v>
      </c>
      <c r="H110" s="1041"/>
      <c r="I110" s="1351" t="e">
        <f>#REF!</f>
        <v>#REF!</v>
      </c>
      <c r="J110" s="139"/>
      <c r="K110" s="139"/>
      <c r="L110" s="139"/>
      <c r="M110" s="139"/>
      <c r="N110" s="56"/>
      <c r="O110" s="1337"/>
      <c r="P110" s="1337" t="e">
        <f t="shared" si="22"/>
        <v>#REF!</v>
      </c>
    </row>
    <row r="111" spans="1:16" ht="21" customHeight="1">
      <c r="A111" s="99"/>
      <c r="B111" s="1388" t="s">
        <v>259</v>
      </c>
      <c r="C111" s="1397" t="s">
        <v>593</v>
      </c>
      <c r="D111" s="1387" t="s">
        <v>437</v>
      </c>
      <c r="E111" s="1387" t="s">
        <v>602</v>
      </c>
      <c r="F111" s="1388"/>
      <c r="G111" s="1387"/>
      <c r="H111" s="1387"/>
      <c r="I111" s="1390">
        <f>I112</f>
        <v>45</v>
      </c>
      <c r="J111" s="1390">
        <f aca="true" t="shared" si="27" ref="J111:O112">J112</f>
        <v>0</v>
      </c>
      <c r="K111" s="1390">
        <f t="shared" si="27"/>
        <v>0</v>
      </c>
      <c r="L111" s="1390">
        <f t="shared" si="27"/>
        <v>0</v>
      </c>
      <c r="M111" s="1390">
        <f t="shared" si="27"/>
        <v>0</v>
      </c>
      <c r="N111" s="1390">
        <f t="shared" si="27"/>
        <v>0</v>
      </c>
      <c r="O111" s="1390">
        <f t="shared" si="27"/>
        <v>0</v>
      </c>
      <c r="P111" s="1384">
        <f t="shared" si="22"/>
        <v>0</v>
      </c>
    </row>
    <row r="112" spans="1:16" ht="25.5" customHeight="1">
      <c r="A112" s="99"/>
      <c r="B112" s="1300" t="s">
        <v>497</v>
      </c>
      <c r="C112" s="1117" t="s">
        <v>847</v>
      </c>
      <c r="D112" s="720">
        <v>968</v>
      </c>
      <c r="E112" s="1085" t="s">
        <v>602</v>
      </c>
      <c r="F112" s="1085" t="s">
        <v>964</v>
      </c>
      <c r="G112" s="720"/>
      <c r="H112" s="713"/>
      <c r="I112" s="1352">
        <f>I113</f>
        <v>45</v>
      </c>
      <c r="J112" s="1352">
        <f t="shared" si="27"/>
        <v>0</v>
      </c>
      <c r="K112" s="1352">
        <f t="shared" si="27"/>
        <v>0</v>
      </c>
      <c r="L112" s="1352">
        <f t="shared" si="27"/>
        <v>0</v>
      </c>
      <c r="M112" s="1352">
        <f t="shared" si="27"/>
        <v>0</v>
      </c>
      <c r="N112" s="1352">
        <f t="shared" si="27"/>
        <v>0</v>
      </c>
      <c r="O112" s="1352">
        <f t="shared" si="27"/>
        <v>0</v>
      </c>
      <c r="P112" s="1368">
        <f t="shared" si="22"/>
        <v>0</v>
      </c>
    </row>
    <row r="113" spans="1:16" ht="25.5" customHeight="1">
      <c r="A113" s="99"/>
      <c r="B113" s="1058" t="s">
        <v>71</v>
      </c>
      <c r="C113" s="1116" t="s">
        <v>812</v>
      </c>
      <c r="D113" s="722">
        <v>968</v>
      </c>
      <c r="E113" s="1081" t="s">
        <v>602</v>
      </c>
      <c r="F113" s="1081" t="s">
        <v>964</v>
      </c>
      <c r="G113" s="722">
        <v>200</v>
      </c>
      <c r="H113" s="1041"/>
      <c r="I113" s="1351">
        <v>45</v>
      </c>
      <c r="J113" s="139"/>
      <c r="K113" s="139"/>
      <c r="L113" s="139"/>
      <c r="M113" s="139"/>
      <c r="N113" s="56"/>
      <c r="O113" s="1338"/>
      <c r="P113" s="1338">
        <f t="shared" si="22"/>
        <v>0</v>
      </c>
    </row>
    <row r="114" spans="1:16" ht="13.5" hidden="1">
      <c r="A114" s="99"/>
      <c r="B114" s="1299" t="s">
        <v>455</v>
      </c>
      <c r="C114" s="1124" t="s">
        <v>197</v>
      </c>
      <c r="D114" s="1071" t="s">
        <v>437</v>
      </c>
      <c r="E114" s="1071" t="s">
        <v>317</v>
      </c>
      <c r="F114" s="1299"/>
      <c r="G114" s="1071"/>
      <c r="H114" s="1071"/>
      <c r="I114" s="1346">
        <f>I115</f>
        <v>70951.40000000001</v>
      </c>
      <c r="J114" s="157" t="e">
        <f>J115</f>
        <v>#REF!</v>
      </c>
      <c r="K114" s="157" t="e">
        <f>K115</f>
        <v>#REF!</v>
      </c>
      <c r="L114" s="157" t="e">
        <f>L115</f>
        <v>#REF!</v>
      </c>
      <c r="M114" s="157" t="e">
        <f>M115</f>
        <v>#REF!</v>
      </c>
      <c r="N114" s="56"/>
      <c r="O114" s="1337"/>
      <c r="P114" s="1337">
        <f t="shared" si="22"/>
        <v>0</v>
      </c>
    </row>
    <row r="115" spans="1:16" ht="12.75">
      <c r="A115" s="99"/>
      <c r="B115" s="1388" t="s">
        <v>260</v>
      </c>
      <c r="C115" s="1392" t="s">
        <v>318</v>
      </c>
      <c r="D115" s="1387" t="s">
        <v>437</v>
      </c>
      <c r="E115" s="1387" t="s">
        <v>319</v>
      </c>
      <c r="F115" s="1388"/>
      <c r="G115" s="1387"/>
      <c r="H115" s="1387"/>
      <c r="I115" s="1390">
        <f>I116+I119+I121+I124+I126+I128+I134+I136+I141+I143</f>
        <v>70951.40000000001</v>
      </c>
      <c r="J115" s="1390" t="e">
        <f aca="true" t="shared" si="28" ref="J115:O115">J116+J119+J121+J124+J126+J128+J134+J136+J141+J143</f>
        <v>#REF!</v>
      </c>
      <c r="K115" s="1390" t="e">
        <f t="shared" si="28"/>
        <v>#REF!</v>
      </c>
      <c r="L115" s="1390" t="e">
        <f t="shared" si="28"/>
        <v>#REF!</v>
      </c>
      <c r="M115" s="1390" t="e">
        <f t="shared" si="28"/>
        <v>#REF!</v>
      </c>
      <c r="N115" s="1390" t="e">
        <f t="shared" si="28"/>
        <v>#REF!</v>
      </c>
      <c r="O115" s="1390">
        <f t="shared" si="28"/>
        <v>6671.3</v>
      </c>
      <c r="P115" s="1384">
        <f t="shared" si="22"/>
        <v>9.402633351843656</v>
      </c>
    </row>
    <row r="116" spans="1:16" ht="71.25">
      <c r="A116" s="100" t="s">
        <v>213</v>
      </c>
      <c r="B116" s="1089" t="s">
        <v>79</v>
      </c>
      <c r="C116" s="1132" t="s">
        <v>1028</v>
      </c>
      <c r="D116" s="713" t="s">
        <v>437</v>
      </c>
      <c r="E116" s="713" t="s">
        <v>319</v>
      </c>
      <c r="F116" s="706" t="s">
        <v>880</v>
      </c>
      <c r="G116" s="713"/>
      <c r="H116" s="713"/>
      <c r="I116" s="1352">
        <f>SUM(I117:I118)</f>
        <v>39079.5</v>
      </c>
      <c r="J116" s="1352">
        <f aca="true" t="shared" si="29" ref="J116:O116">SUM(J117:J118)</f>
        <v>0</v>
      </c>
      <c r="K116" s="1352">
        <f t="shared" si="29"/>
        <v>1764.8</v>
      </c>
      <c r="L116" s="1352">
        <f t="shared" si="29"/>
        <v>4118</v>
      </c>
      <c r="M116" s="1352">
        <f t="shared" si="29"/>
        <v>0</v>
      </c>
      <c r="N116" s="1352">
        <f t="shared" si="29"/>
        <v>0</v>
      </c>
      <c r="O116" s="1352">
        <f t="shared" si="29"/>
        <v>4153.7</v>
      </c>
      <c r="P116" s="1368">
        <f t="shared" si="22"/>
        <v>10.628846326078891</v>
      </c>
    </row>
    <row r="117" spans="1:16" ht="24.75" customHeight="1">
      <c r="A117" s="101" t="s">
        <v>156</v>
      </c>
      <c r="B117" s="1058" t="s">
        <v>772</v>
      </c>
      <c r="C117" s="1116" t="s">
        <v>812</v>
      </c>
      <c r="D117" s="715" t="s">
        <v>437</v>
      </c>
      <c r="E117" s="715" t="s">
        <v>319</v>
      </c>
      <c r="F117" s="1072" t="s">
        <v>880</v>
      </c>
      <c r="G117" s="715">
        <v>200</v>
      </c>
      <c r="H117" s="715"/>
      <c r="I117" s="1348">
        <v>38957.4</v>
      </c>
      <c r="J117" s="96"/>
      <c r="K117" s="96">
        <v>1764.8</v>
      </c>
      <c r="L117" s="96">
        <v>4118</v>
      </c>
      <c r="M117" s="96"/>
      <c r="N117" s="56"/>
      <c r="O117" s="1338">
        <v>4031.6</v>
      </c>
      <c r="P117" s="1338">
        <f t="shared" si="22"/>
        <v>10.34873990564052</v>
      </c>
    </row>
    <row r="118" spans="1:16" ht="16.5" customHeight="1">
      <c r="A118" s="101"/>
      <c r="B118" s="1058" t="s">
        <v>1023</v>
      </c>
      <c r="C118" s="1116" t="s">
        <v>815</v>
      </c>
      <c r="D118" s="715" t="s">
        <v>437</v>
      </c>
      <c r="E118" s="715" t="s">
        <v>319</v>
      </c>
      <c r="F118" s="1072" t="s">
        <v>880</v>
      </c>
      <c r="G118" s="715">
        <v>800</v>
      </c>
      <c r="H118" s="715"/>
      <c r="I118" s="1348">
        <v>122.1</v>
      </c>
      <c r="J118" s="96"/>
      <c r="K118" s="96"/>
      <c r="L118" s="96"/>
      <c r="M118" s="96"/>
      <c r="N118" s="56"/>
      <c r="O118" s="1338">
        <v>122.1</v>
      </c>
      <c r="P118" s="1338">
        <f>O118/I118*100</f>
        <v>100</v>
      </c>
    </row>
    <row r="119" spans="1:16" ht="21">
      <c r="A119" s="100" t="s">
        <v>348</v>
      </c>
      <c r="B119" s="1089" t="s">
        <v>803</v>
      </c>
      <c r="C119" s="1126" t="s">
        <v>1025</v>
      </c>
      <c r="D119" s="713" t="s">
        <v>437</v>
      </c>
      <c r="E119" s="713" t="s">
        <v>319</v>
      </c>
      <c r="F119" s="706" t="s">
        <v>1026</v>
      </c>
      <c r="G119" s="713"/>
      <c r="H119" s="713"/>
      <c r="I119" s="1352">
        <f>I120</f>
        <v>1500</v>
      </c>
      <c r="J119" s="1352" t="e">
        <f>J120+#REF!</f>
        <v>#REF!</v>
      </c>
      <c r="K119" s="1352" t="e">
        <f>K120+#REF!</f>
        <v>#REF!</v>
      </c>
      <c r="L119" s="1352" t="e">
        <f>L120+#REF!</f>
        <v>#REF!</v>
      </c>
      <c r="M119" s="1352" t="e">
        <f>M120+#REF!</f>
        <v>#REF!</v>
      </c>
      <c r="N119" s="1352" t="e">
        <f>N120+#REF!</f>
        <v>#REF!</v>
      </c>
      <c r="O119" s="1352">
        <f>O120</f>
        <v>0</v>
      </c>
      <c r="P119" s="1368">
        <f>O119/I119*100</f>
        <v>0</v>
      </c>
    </row>
    <row r="120" spans="1:16" ht="22.5" customHeight="1">
      <c r="A120" s="100"/>
      <c r="B120" s="1058" t="s">
        <v>1024</v>
      </c>
      <c r="C120" s="1116" t="s">
        <v>812</v>
      </c>
      <c r="D120" s="715" t="s">
        <v>437</v>
      </c>
      <c r="E120" s="715" t="s">
        <v>319</v>
      </c>
      <c r="F120" s="1072" t="s">
        <v>1026</v>
      </c>
      <c r="G120" s="715">
        <v>200</v>
      </c>
      <c r="H120" s="713"/>
      <c r="I120" s="1348">
        <v>1500</v>
      </c>
      <c r="J120" s="96">
        <v>0</v>
      </c>
      <c r="K120" s="96">
        <v>1096.9</v>
      </c>
      <c r="L120" s="96">
        <v>2596.1</v>
      </c>
      <c r="M120" s="96">
        <v>0</v>
      </c>
      <c r="N120" s="56"/>
      <c r="O120" s="1338"/>
      <c r="P120" s="1338">
        <f>O120/I120*100</f>
        <v>0</v>
      </c>
    </row>
    <row r="121" spans="1:16" ht="102">
      <c r="A121" s="100" t="s">
        <v>348</v>
      </c>
      <c r="B121" s="1089" t="s">
        <v>1029</v>
      </c>
      <c r="C121" s="1126" t="s">
        <v>1027</v>
      </c>
      <c r="D121" s="713" t="s">
        <v>437</v>
      </c>
      <c r="E121" s="713" t="s">
        <v>319</v>
      </c>
      <c r="F121" s="706" t="s">
        <v>881</v>
      </c>
      <c r="G121" s="713"/>
      <c r="H121" s="713"/>
      <c r="I121" s="1352">
        <f>I122</f>
        <v>5073.1</v>
      </c>
      <c r="J121" s="1352" t="e">
        <f>J122+#REF!</f>
        <v>#REF!</v>
      </c>
      <c r="K121" s="1352" t="e">
        <f>K122+#REF!</f>
        <v>#REF!</v>
      </c>
      <c r="L121" s="1352" t="e">
        <f>L122+#REF!</f>
        <v>#REF!</v>
      </c>
      <c r="M121" s="1352" t="e">
        <f>M122+#REF!</f>
        <v>#REF!</v>
      </c>
      <c r="N121" s="1352" t="e">
        <f>N122+#REF!</f>
        <v>#REF!</v>
      </c>
      <c r="O121" s="1352">
        <f>O122</f>
        <v>0</v>
      </c>
      <c r="P121" s="1368">
        <f t="shared" si="22"/>
        <v>0</v>
      </c>
    </row>
    <row r="122" spans="1:16" ht="22.5" customHeight="1">
      <c r="A122" s="100"/>
      <c r="B122" s="1058" t="s">
        <v>1030</v>
      </c>
      <c r="C122" s="1116" t="s">
        <v>812</v>
      </c>
      <c r="D122" s="715" t="s">
        <v>437</v>
      </c>
      <c r="E122" s="715" t="s">
        <v>319</v>
      </c>
      <c r="F122" s="1072" t="s">
        <v>881</v>
      </c>
      <c r="G122" s="715">
        <v>200</v>
      </c>
      <c r="H122" s="713"/>
      <c r="I122" s="1348">
        <v>5073.1</v>
      </c>
      <c r="J122" s="96">
        <v>0</v>
      </c>
      <c r="K122" s="96">
        <v>1096.9</v>
      </c>
      <c r="L122" s="96">
        <v>2596.1</v>
      </c>
      <c r="M122" s="96">
        <v>0</v>
      </c>
      <c r="N122" s="56"/>
      <c r="O122" s="1338"/>
      <c r="P122" s="1338">
        <f t="shared" si="22"/>
        <v>0</v>
      </c>
    </row>
    <row r="123" spans="1:16" ht="33.75" customHeight="1" hidden="1">
      <c r="A123" s="100"/>
      <c r="B123" s="1058" t="s">
        <v>55</v>
      </c>
      <c r="C123" s="1127" t="s">
        <v>529</v>
      </c>
      <c r="D123" s="715" t="s">
        <v>437</v>
      </c>
      <c r="E123" s="715" t="s">
        <v>319</v>
      </c>
      <c r="F123" s="1072" t="s">
        <v>324</v>
      </c>
      <c r="G123" s="715" t="s">
        <v>367</v>
      </c>
      <c r="H123" s="713"/>
      <c r="I123" s="1348" t="e">
        <f>#REF!</f>
        <v>#REF!</v>
      </c>
      <c r="J123" s="96">
        <v>0</v>
      </c>
      <c r="K123" s="96">
        <v>53.9</v>
      </c>
      <c r="L123" s="96">
        <v>125.8</v>
      </c>
      <c r="M123" s="96">
        <v>0</v>
      </c>
      <c r="N123" s="56"/>
      <c r="O123" s="1337"/>
      <c r="P123" s="1337" t="e">
        <f t="shared" si="22"/>
        <v>#REF!</v>
      </c>
    </row>
    <row r="124" spans="1:16" ht="41.25">
      <c r="A124" s="100"/>
      <c r="B124" s="706" t="s">
        <v>1031</v>
      </c>
      <c r="C124" s="1126" t="s">
        <v>1033</v>
      </c>
      <c r="D124" s="713" t="s">
        <v>437</v>
      </c>
      <c r="E124" s="713" t="s">
        <v>319</v>
      </c>
      <c r="F124" s="706" t="s">
        <v>882</v>
      </c>
      <c r="G124" s="713"/>
      <c r="H124" s="713"/>
      <c r="I124" s="1352">
        <f>I125</f>
        <v>1850.9</v>
      </c>
      <c r="J124" s="1352" t="e">
        <f>J125+#REF!</f>
        <v>#REF!</v>
      </c>
      <c r="K124" s="1352" t="e">
        <f>K125+#REF!</f>
        <v>#REF!</v>
      </c>
      <c r="L124" s="1352" t="e">
        <f>L125+#REF!</f>
        <v>#REF!</v>
      </c>
      <c r="M124" s="1352" t="e">
        <f>M125+#REF!</f>
        <v>#REF!</v>
      </c>
      <c r="N124" s="1352" t="e">
        <f>N125+#REF!</f>
        <v>#REF!</v>
      </c>
      <c r="O124" s="1352">
        <f>O125</f>
        <v>0</v>
      </c>
      <c r="P124" s="1368">
        <f t="shared" si="22"/>
        <v>0</v>
      </c>
    </row>
    <row r="125" spans="1:16" ht="23.25" customHeight="1">
      <c r="A125" s="100"/>
      <c r="B125" s="1058" t="s">
        <v>1032</v>
      </c>
      <c r="C125" s="1127" t="s">
        <v>812</v>
      </c>
      <c r="D125" s="715" t="s">
        <v>437</v>
      </c>
      <c r="E125" s="715" t="s">
        <v>319</v>
      </c>
      <c r="F125" s="1072" t="s">
        <v>882</v>
      </c>
      <c r="G125" s="715">
        <v>200</v>
      </c>
      <c r="H125" s="713"/>
      <c r="I125" s="1348">
        <v>1850.9</v>
      </c>
      <c r="J125" s="96">
        <v>0</v>
      </c>
      <c r="K125" s="96">
        <v>1327.6</v>
      </c>
      <c r="L125" s="96">
        <v>2425.04</v>
      </c>
      <c r="M125" s="96">
        <v>0</v>
      </c>
      <c r="N125" s="56"/>
      <c r="O125" s="1338"/>
      <c r="P125" s="1338">
        <f t="shared" si="22"/>
        <v>0</v>
      </c>
    </row>
    <row r="126" spans="1:16" ht="90" customHeight="1">
      <c r="A126" s="101" t="s">
        <v>482</v>
      </c>
      <c r="B126" s="1300" t="s">
        <v>1035</v>
      </c>
      <c r="C126" s="1123" t="s">
        <v>1034</v>
      </c>
      <c r="D126" s="713" t="s">
        <v>437</v>
      </c>
      <c r="E126" s="713" t="s">
        <v>319</v>
      </c>
      <c r="F126" s="706" t="s">
        <v>883</v>
      </c>
      <c r="G126" s="713"/>
      <c r="H126" s="713"/>
      <c r="I126" s="1352">
        <f>I127</f>
        <v>14</v>
      </c>
      <c r="J126" s="1352">
        <f aca="true" t="shared" si="30" ref="J126:O126">J127</f>
        <v>0</v>
      </c>
      <c r="K126" s="1352">
        <f t="shared" si="30"/>
        <v>0</v>
      </c>
      <c r="L126" s="1352">
        <f t="shared" si="30"/>
        <v>0</v>
      </c>
      <c r="M126" s="1352">
        <f t="shared" si="30"/>
        <v>0</v>
      </c>
      <c r="N126" s="1352">
        <f t="shared" si="30"/>
        <v>0</v>
      </c>
      <c r="O126" s="1352">
        <f t="shared" si="30"/>
        <v>0</v>
      </c>
      <c r="P126" s="1368">
        <f t="shared" si="22"/>
        <v>0</v>
      </c>
    </row>
    <row r="127" spans="1:16" ht="21.75" customHeight="1">
      <c r="A127" s="114" t="s">
        <v>483</v>
      </c>
      <c r="B127" s="1307" t="s">
        <v>1036</v>
      </c>
      <c r="C127" s="1297" t="s">
        <v>812</v>
      </c>
      <c r="D127" s="715" t="s">
        <v>437</v>
      </c>
      <c r="E127" s="715" t="s">
        <v>319</v>
      </c>
      <c r="F127" s="1072" t="s">
        <v>883</v>
      </c>
      <c r="G127" s="715">
        <v>200</v>
      </c>
      <c r="H127" s="713"/>
      <c r="I127" s="1348">
        <v>14</v>
      </c>
      <c r="J127" s="139"/>
      <c r="K127" s="139"/>
      <c r="L127" s="139"/>
      <c r="M127" s="139"/>
      <c r="N127" s="56"/>
      <c r="O127" s="1338"/>
      <c r="P127" s="1338">
        <f t="shared" si="22"/>
        <v>0</v>
      </c>
    </row>
    <row r="128" spans="1:16" ht="51">
      <c r="A128" s="116" t="s">
        <v>479</v>
      </c>
      <c r="B128" s="1300" t="s">
        <v>1037</v>
      </c>
      <c r="C128" s="1123" t="s">
        <v>1039</v>
      </c>
      <c r="D128" s="713" t="s">
        <v>437</v>
      </c>
      <c r="E128" s="713" t="s">
        <v>319</v>
      </c>
      <c r="F128" s="706" t="s">
        <v>884</v>
      </c>
      <c r="G128" s="713"/>
      <c r="H128" s="713"/>
      <c r="I128" s="1352">
        <f>I129</f>
        <v>4208.4</v>
      </c>
      <c r="J128" s="1352" t="e">
        <f aca="true" t="shared" si="31" ref="J128:O128">J129</f>
        <v>#REF!</v>
      </c>
      <c r="K128" s="1352" t="e">
        <f t="shared" si="31"/>
        <v>#REF!</v>
      </c>
      <c r="L128" s="1352" t="e">
        <f t="shared" si="31"/>
        <v>#REF!</v>
      </c>
      <c r="M128" s="1352" t="e">
        <f t="shared" si="31"/>
        <v>#REF!</v>
      </c>
      <c r="N128" s="1352">
        <f t="shared" si="31"/>
        <v>0</v>
      </c>
      <c r="O128" s="1352">
        <f t="shared" si="31"/>
        <v>1722.8</v>
      </c>
      <c r="P128" s="1368">
        <f t="shared" si="22"/>
        <v>40.93717327250261</v>
      </c>
    </row>
    <row r="129" spans="1:16" ht="24.75" customHeight="1">
      <c r="A129" s="116"/>
      <c r="B129" s="1307" t="s">
        <v>1038</v>
      </c>
      <c r="C129" s="1297" t="s">
        <v>812</v>
      </c>
      <c r="D129" s="715" t="s">
        <v>437</v>
      </c>
      <c r="E129" s="715" t="s">
        <v>319</v>
      </c>
      <c r="F129" s="1072" t="s">
        <v>884</v>
      </c>
      <c r="G129" s="715">
        <v>200</v>
      </c>
      <c r="H129" s="713"/>
      <c r="I129" s="1348">
        <v>4208.4</v>
      </c>
      <c r="J129" s="58" t="e">
        <f>J130+J132+#REF!</f>
        <v>#REF!</v>
      </c>
      <c r="K129" s="58" t="e">
        <f>K130+K132+#REF!</f>
        <v>#REF!</v>
      </c>
      <c r="L129" s="58" t="e">
        <f>L130+L132+#REF!</f>
        <v>#REF!</v>
      </c>
      <c r="M129" s="58" t="e">
        <f>M130+M132+#REF!</f>
        <v>#REF!</v>
      </c>
      <c r="N129" s="56"/>
      <c r="O129" s="1338">
        <v>1722.8</v>
      </c>
      <c r="P129" s="1338">
        <f t="shared" si="22"/>
        <v>40.93717327250261</v>
      </c>
    </row>
    <row r="130" spans="1:16" ht="22.5" customHeight="1" hidden="1">
      <c r="A130" s="100" t="s">
        <v>481</v>
      </c>
      <c r="B130" s="1089" t="s">
        <v>804</v>
      </c>
      <c r="C130" s="1126" t="s">
        <v>368</v>
      </c>
      <c r="D130" s="713" t="s">
        <v>437</v>
      </c>
      <c r="E130" s="713" t="s">
        <v>319</v>
      </c>
      <c r="F130" s="706" t="s">
        <v>369</v>
      </c>
      <c r="G130" s="713"/>
      <c r="H130" s="713"/>
      <c r="I130" s="1352" t="e">
        <f>I131</f>
        <v>#REF!</v>
      </c>
      <c r="J130" s="93">
        <f>J131</f>
        <v>0</v>
      </c>
      <c r="K130" s="93">
        <f>K131</f>
        <v>1087.1</v>
      </c>
      <c r="L130" s="93">
        <f>L131</f>
        <v>1666</v>
      </c>
      <c r="M130" s="93">
        <f>M131</f>
        <v>0</v>
      </c>
      <c r="N130" s="56"/>
      <c r="O130" s="1337"/>
      <c r="P130" s="1337" t="e">
        <f t="shared" si="22"/>
        <v>#REF!</v>
      </c>
    </row>
    <row r="131" spans="1:16" ht="14.25" customHeight="1" hidden="1">
      <c r="A131" s="45" t="s">
        <v>482</v>
      </c>
      <c r="B131" s="1098" t="s">
        <v>805</v>
      </c>
      <c r="C131" s="1116" t="e">
        <f>#REF!</f>
        <v>#REF!</v>
      </c>
      <c r="D131" s="715" t="s">
        <v>437</v>
      </c>
      <c r="E131" s="715" t="s">
        <v>319</v>
      </c>
      <c r="F131" s="1072" t="e">
        <f>#REF!</f>
        <v>#REF!</v>
      </c>
      <c r="G131" s="715" t="e">
        <f>#REF!</f>
        <v>#REF!</v>
      </c>
      <c r="H131" s="715"/>
      <c r="I131" s="1348" t="e">
        <f>#REF!</f>
        <v>#REF!</v>
      </c>
      <c r="J131" s="96">
        <v>0</v>
      </c>
      <c r="K131" s="96">
        <v>1087.1</v>
      </c>
      <c r="L131" s="96">
        <v>1666</v>
      </c>
      <c r="M131" s="96">
        <v>0</v>
      </c>
      <c r="N131" s="56"/>
      <c r="O131" s="1337"/>
      <c r="P131" s="1337" t="e">
        <f t="shared" si="22"/>
        <v>#REF!</v>
      </c>
    </row>
    <row r="132" spans="1:16" ht="21" hidden="1">
      <c r="A132" s="100" t="s">
        <v>484</v>
      </c>
      <c r="B132" s="1089" t="s">
        <v>806</v>
      </c>
      <c r="C132" s="1123" t="s">
        <v>370</v>
      </c>
      <c r="D132" s="713" t="s">
        <v>437</v>
      </c>
      <c r="E132" s="713" t="s">
        <v>319</v>
      </c>
      <c r="F132" s="706" t="s">
        <v>308</v>
      </c>
      <c r="G132" s="713"/>
      <c r="H132" s="713"/>
      <c r="I132" s="1352" t="e">
        <f>I133</f>
        <v>#REF!</v>
      </c>
      <c r="J132" s="93">
        <f>J133</f>
        <v>0</v>
      </c>
      <c r="K132" s="93">
        <f>K133</f>
        <v>500</v>
      </c>
      <c r="L132" s="93">
        <f>L133</f>
        <v>300</v>
      </c>
      <c r="M132" s="93">
        <f>M133</f>
        <v>0</v>
      </c>
      <c r="N132" s="56"/>
      <c r="O132" s="1337"/>
      <c r="P132" s="1337" t="e">
        <f t="shared" si="22"/>
        <v>#REF!</v>
      </c>
    </row>
    <row r="133" spans="1:16" ht="14.25" customHeight="1" hidden="1">
      <c r="A133" s="45" t="s">
        <v>485</v>
      </c>
      <c r="B133" s="1098" t="s">
        <v>807</v>
      </c>
      <c r="C133" s="1116" t="e">
        <f>#REF!</f>
        <v>#REF!</v>
      </c>
      <c r="D133" s="715" t="s">
        <v>437</v>
      </c>
      <c r="E133" s="715" t="s">
        <v>319</v>
      </c>
      <c r="F133" s="1072" t="s">
        <v>308</v>
      </c>
      <c r="G133" s="715" t="e">
        <f>#REF!</f>
        <v>#REF!</v>
      </c>
      <c r="H133" s="715"/>
      <c r="I133" s="1348" t="e">
        <f>#REF!</f>
        <v>#REF!</v>
      </c>
      <c r="J133" s="96">
        <v>0</v>
      </c>
      <c r="K133" s="96">
        <v>500</v>
      </c>
      <c r="L133" s="96">
        <v>300</v>
      </c>
      <c r="M133" s="96">
        <v>0</v>
      </c>
      <c r="N133" s="56"/>
      <c r="O133" s="1337"/>
      <c r="P133" s="1337" t="e">
        <f t="shared" si="22"/>
        <v>#REF!</v>
      </c>
    </row>
    <row r="134" spans="1:16" ht="41.25">
      <c r="A134" s="116" t="s">
        <v>479</v>
      </c>
      <c r="B134" s="1300" t="s">
        <v>1040</v>
      </c>
      <c r="C134" s="1123" t="s">
        <v>1042</v>
      </c>
      <c r="D134" s="713" t="s">
        <v>437</v>
      </c>
      <c r="E134" s="713" t="s">
        <v>319</v>
      </c>
      <c r="F134" s="706" t="s">
        <v>1043</v>
      </c>
      <c r="G134" s="713"/>
      <c r="H134" s="713"/>
      <c r="I134" s="1352">
        <f>I135</f>
        <v>8297.3</v>
      </c>
      <c r="J134" s="1352" t="e">
        <f aca="true" t="shared" si="32" ref="J134:O134">J135</f>
        <v>#REF!</v>
      </c>
      <c r="K134" s="1352" t="e">
        <f t="shared" si="32"/>
        <v>#REF!</v>
      </c>
      <c r="L134" s="1352" t="e">
        <f t="shared" si="32"/>
        <v>#REF!</v>
      </c>
      <c r="M134" s="1352" t="e">
        <f t="shared" si="32"/>
        <v>#REF!</v>
      </c>
      <c r="N134" s="1352">
        <f t="shared" si="32"/>
        <v>0</v>
      </c>
      <c r="O134" s="1352">
        <f t="shared" si="32"/>
        <v>0</v>
      </c>
      <c r="P134" s="1368">
        <f>O134/I134*100</f>
        <v>0</v>
      </c>
    </row>
    <row r="135" spans="1:16" ht="24.75" customHeight="1">
      <c r="A135" s="116"/>
      <c r="B135" s="1307" t="s">
        <v>1041</v>
      </c>
      <c r="C135" s="1297" t="s">
        <v>812</v>
      </c>
      <c r="D135" s="715" t="s">
        <v>437</v>
      </c>
      <c r="E135" s="715" t="s">
        <v>319</v>
      </c>
      <c r="F135" s="1072" t="s">
        <v>1043</v>
      </c>
      <c r="G135" s="715">
        <v>200</v>
      </c>
      <c r="H135" s="713"/>
      <c r="I135" s="1348">
        <v>8297.3</v>
      </c>
      <c r="J135" s="58" t="e">
        <f>J136+#REF!+#REF!</f>
        <v>#REF!</v>
      </c>
      <c r="K135" s="58" t="e">
        <f>K136+#REF!+#REF!</f>
        <v>#REF!</v>
      </c>
      <c r="L135" s="58" t="e">
        <f>L136+#REF!+#REF!</f>
        <v>#REF!</v>
      </c>
      <c r="M135" s="58" t="e">
        <f>M136+#REF!+#REF!</f>
        <v>#REF!</v>
      </c>
      <c r="N135" s="56"/>
      <c r="O135" s="1338"/>
      <c r="P135" s="1338">
        <f>O135/I135*100</f>
        <v>0</v>
      </c>
    </row>
    <row r="136" spans="1:16" ht="30">
      <c r="A136" s="119"/>
      <c r="B136" s="1092" t="s">
        <v>1045</v>
      </c>
      <c r="C136" s="1117" t="s">
        <v>1044</v>
      </c>
      <c r="D136" s="713" t="s">
        <v>437</v>
      </c>
      <c r="E136" s="713" t="s">
        <v>319</v>
      </c>
      <c r="F136" s="706" t="s">
        <v>885</v>
      </c>
      <c r="G136" s="728"/>
      <c r="H136" s="728"/>
      <c r="I136" s="1352">
        <f>I137</f>
        <v>10263.6</v>
      </c>
      <c r="J136" s="1352" t="e">
        <f>J137+#REF!</f>
        <v>#REF!</v>
      </c>
      <c r="K136" s="1352" t="e">
        <f>K137+#REF!</f>
        <v>#REF!</v>
      </c>
      <c r="L136" s="1352" t="e">
        <f>L137+#REF!</f>
        <v>#REF!</v>
      </c>
      <c r="M136" s="1352" t="e">
        <f>M137+#REF!</f>
        <v>#REF!</v>
      </c>
      <c r="N136" s="1352" t="e">
        <f>N137+#REF!</f>
        <v>#REF!</v>
      </c>
      <c r="O136" s="1352">
        <f>O137</f>
        <v>430.2</v>
      </c>
      <c r="P136" s="1368">
        <f t="shared" si="22"/>
        <v>4.191511750263065</v>
      </c>
    </row>
    <row r="137" spans="1:16" ht="27" customHeight="1">
      <c r="A137" s="119"/>
      <c r="B137" s="1098" t="s">
        <v>1046</v>
      </c>
      <c r="C137" s="1116" t="s">
        <v>812</v>
      </c>
      <c r="D137" s="715" t="s">
        <v>437</v>
      </c>
      <c r="E137" s="715" t="s">
        <v>319</v>
      </c>
      <c r="F137" s="1072" t="s">
        <v>885</v>
      </c>
      <c r="G137" s="715">
        <v>200</v>
      </c>
      <c r="H137" s="738"/>
      <c r="I137" s="1348">
        <v>10263.6</v>
      </c>
      <c r="J137" s="96">
        <v>0</v>
      </c>
      <c r="K137" s="96">
        <v>0</v>
      </c>
      <c r="L137" s="96">
        <v>0</v>
      </c>
      <c r="M137" s="96">
        <v>0</v>
      </c>
      <c r="N137" s="56"/>
      <c r="O137" s="1338">
        <v>430.2</v>
      </c>
      <c r="P137" s="1338">
        <f t="shared" si="22"/>
        <v>4.191511750263065</v>
      </c>
    </row>
    <row r="138" spans="1:16" ht="25.5" customHeight="1" hidden="1">
      <c r="A138" s="119"/>
      <c r="B138" s="1322"/>
      <c r="C138" s="1125" t="s">
        <v>511</v>
      </c>
      <c r="D138" s="712" t="s">
        <v>437</v>
      </c>
      <c r="E138" s="712" t="s">
        <v>510</v>
      </c>
      <c r="F138" s="1364"/>
      <c r="G138" s="1076"/>
      <c r="H138" s="1323"/>
      <c r="I138" s="1354" t="e">
        <f>I139</f>
        <v>#REF!</v>
      </c>
      <c r="J138" s="59">
        <f aca="true" t="shared" si="33" ref="J138:M139">J139</f>
        <v>0</v>
      </c>
      <c r="K138" s="59">
        <f t="shared" si="33"/>
        <v>8</v>
      </c>
      <c r="L138" s="59">
        <f t="shared" si="33"/>
        <v>0</v>
      </c>
      <c r="M138" s="59">
        <f t="shared" si="33"/>
        <v>0</v>
      </c>
      <c r="N138" s="56"/>
      <c r="O138" s="1337"/>
      <c r="P138" s="1337" t="e">
        <f t="shared" si="22"/>
        <v>#REF!</v>
      </c>
    </row>
    <row r="139" spans="1:16" ht="20.25" hidden="1">
      <c r="A139" s="119"/>
      <c r="B139" s="1324"/>
      <c r="C139" s="1132" t="s">
        <v>512</v>
      </c>
      <c r="D139" s="713" t="s">
        <v>437</v>
      </c>
      <c r="E139" s="713" t="s">
        <v>510</v>
      </c>
      <c r="F139" s="706" t="s">
        <v>513</v>
      </c>
      <c r="G139" s="713"/>
      <c r="H139" s="728"/>
      <c r="I139" s="1352" t="e">
        <f>I140</f>
        <v>#REF!</v>
      </c>
      <c r="J139" s="93">
        <f t="shared" si="33"/>
        <v>0</v>
      </c>
      <c r="K139" s="93">
        <f t="shared" si="33"/>
        <v>8</v>
      </c>
      <c r="L139" s="93">
        <f t="shared" si="33"/>
        <v>0</v>
      </c>
      <c r="M139" s="93">
        <f t="shared" si="33"/>
        <v>0</v>
      </c>
      <c r="N139" s="56"/>
      <c r="O139" s="1337"/>
      <c r="P139" s="1337" t="e">
        <f t="shared" si="22"/>
        <v>#REF!</v>
      </c>
    </row>
    <row r="140" spans="1:16" ht="15" customHeight="1" hidden="1">
      <c r="A140" s="119"/>
      <c r="B140" s="1098"/>
      <c r="C140" s="1116" t="e">
        <f>#REF!</f>
        <v>#REF!</v>
      </c>
      <c r="D140" s="715" t="s">
        <v>437</v>
      </c>
      <c r="E140" s="715" t="s">
        <v>510</v>
      </c>
      <c r="F140" s="1072" t="s">
        <v>513</v>
      </c>
      <c r="G140" s="715" t="e">
        <f>#REF!</f>
        <v>#REF!</v>
      </c>
      <c r="H140" s="738"/>
      <c r="I140" s="1348" t="e">
        <f>#REF!</f>
        <v>#REF!</v>
      </c>
      <c r="J140" s="96">
        <v>0</v>
      </c>
      <c r="K140" s="96">
        <v>8</v>
      </c>
      <c r="L140" s="96">
        <v>0</v>
      </c>
      <c r="M140" s="96">
        <v>0</v>
      </c>
      <c r="N140" s="56"/>
      <c r="O140" s="1337"/>
      <c r="P140" s="1337" t="e">
        <f t="shared" si="22"/>
        <v>#REF!</v>
      </c>
    </row>
    <row r="141" spans="1:16" ht="51">
      <c r="A141" s="119"/>
      <c r="B141" s="1092" t="s">
        <v>1047</v>
      </c>
      <c r="C141" s="1123" t="s">
        <v>1049</v>
      </c>
      <c r="D141" s="713" t="s">
        <v>437</v>
      </c>
      <c r="E141" s="713" t="s">
        <v>319</v>
      </c>
      <c r="F141" s="706" t="s">
        <v>974</v>
      </c>
      <c r="G141" s="728"/>
      <c r="H141" s="728"/>
      <c r="I141" s="1352">
        <f>I142</f>
        <v>364.6</v>
      </c>
      <c r="J141" s="1352" t="e">
        <f>#REF!</f>
        <v>#REF!</v>
      </c>
      <c r="K141" s="1352" t="e">
        <f>#REF!</f>
        <v>#REF!</v>
      </c>
      <c r="L141" s="1352" t="e">
        <f>#REF!</f>
        <v>#REF!</v>
      </c>
      <c r="M141" s="1352" t="e">
        <f>#REF!</f>
        <v>#REF!</v>
      </c>
      <c r="N141" s="1352" t="e">
        <f>#REF!</f>
        <v>#REF!</v>
      </c>
      <c r="O141" s="1352">
        <f>O142</f>
        <v>364.6</v>
      </c>
      <c r="P141" s="1368">
        <f>O141/I141*100</f>
        <v>100</v>
      </c>
    </row>
    <row r="142" spans="1:16" ht="28.5" customHeight="1">
      <c r="A142" s="119"/>
      <c r="B142" s="1098" t="s">
        <v>1048</v>
      </c>
      <c r="C142" s="1116" t="s">
        <v>812</v>
      </c>
      <c r="D142" s="715" t="s">
        <v>437</v>
      </c>
      <c r="E142" s="715" t="s">
        <v>319</v>
      </c>
      <c r="F142" s="1072" t="s">
        <v>974</v>
      </c>
      <c r="G142" s="715">
        <v>200</v>
      </c>
      <c r="H142" s="738"/>
      <c r="I142" s="1348">
        <v>364.6</v>
      </c>
      <c r="J142" s="96">
        <v>0</v>
      </c>
      <c r="K142" s="96">
        <v>0</v>
      </c>
      <c r="L142" s="96">
        <v>0</v>
      </c>
      <c r="M142" s="96">
        <v>500</v>
      </c>
      <c r="N142" s="56"/>
      <c r="O142" s="1338">
        <v>364.6</v>
      </c>
      <c r="P142" s="1338">
        <f>O142/I142*100</f>
        <v>100</v>
      </c>
    </row>
    <row r="143" spans="1:16" ht="51">
      <c r="A143" s="119"/>
      <c r="B143" s="1092" t="s">
        <v>1051</v>
      </c>
      <c r="C143" s="1123" t="s">
        <v>1050</v>
      </c>
      <c r="D143" s="713" t="s">
        <v>437</v>
      </c>
      <c r="E143" s="713" t="s">
        <v>319</v>
      </c>
      <c r="F143" s="706" t="s">
        <v>983</v>
      </c>
      <c r="G143" s="728"/>
      <c r="H143" s="728"/>
      <c r="I143" s="1352">
        <f>I144</f>
        <v>300</v>
      </c>
      <c r="J143" s="1352" t="e">
        <f>#REF!</f>
        <v>#REF!</v>
      </c>
      <c r="K143" s="1352" t="e">
        <f>#REF!</f>
        <v>#REF!</v>
      </c>
      <c r="L143" s="1352" t="e">
        <f>#REF!</f>
        <v>#REF!</v>
      </c>
      <c r="M143" s="1352" t="e">
        <f>#REF!</f>
        <v>#REF!</v>
      </c>
      <c r="N143" s="1352" t="e">
        <f>#REF!</f>
        <v>#REF!</v>
      </c>
      <c r="O143" s="1352">
        <f>O144</f>
        <v>0</v>
      </c>
      <c r="P143" s="1368">
        <f>O143/I143*100</f>
        <v>0</v>
      </c>
    </row>
    <row r="144" spans="1:16" ht="28.5" customHeight="1">
      <c r="A144" s="119"/>
      <c r="B144" s="1098" t="s">
        <v>1052</v>
      </c>
      <c r="C144" s="1116" t="s">
        <v>812</v>
      </c>
      <c r="D144" s="715" t="s">
        <v>437</v>
      </c>
      <c r="E144" s="715" t="s">
        <v>319</v>
      </c>
      <c r="F144" s="1072" t="s">
        <v>983</v>
      </c>
      <c r="G144" s="715">
        <v>200</v>
      </c>
      <c r="H144" s="738"/>
      <c r="I144" s="1348">
        <v>300</v>
      </c>
      <c r="J144" s="96">
        <v>0</v>
      </c>
      <c r="K144" s="96">
        <v>0</v>
      </c>
      <c r="L144" s="96">
        <v>0</v>
      </c>
      <c r="M144" s="96">
        <v>500</v>
      </c>
      <c r="N144" s="56"/>
      <c r="O144" s="1338"/>
      <c r="P144" s="1338">
        <f>O144/I144*100</f>
        <v>0</v>
      </c>
    </row>
    <row r="145" spans="1:16" ht="39">
      <c r="A145" s="119"/>
      <c r="B145" s="1385" t="s">
        <v>536</v>
      </c>
      <c r="C145" s="1392" t="s">
        <v>746</v>
      </c>
      <c r="D145" s="1387" t="s">
        <v>437</v>
      </c>
      <c r="E145" s="1387" t="s">
        <v>747</v>
      </c>
      <c r="F145" s="1394"/>
      <c r="G145" s="1395"/>
      <c r="H145" s="1396"/>
      <c r="I145" s="1390">
        <f aca="true" t="shared" si="34" ref="I145:N145">I146+I148</f>
        <v>214.1</v>
      </c>
      <c r="J145" s="1390">
        <f t="shared" si="34"/>
        <v>0</v>
      </c>
      <c r="K145" s="1390">
        <f t="shared" si="34"/>
        <v>0</v>
      </c>
      <c r="L145" s="1390">
        <f t="shared" si="34"/>
        <v>0</v>
      </c>
      <c r="M145" s="1390">
        <f t="shared" si="34"/>
        <v>0</v>
      </c>
      <c r="N145" s="1390">
        <f t="shared" si="34"/>
        <v>0</v>
      </c>
      <c r="O145" s="1390">
        <f>O148</f>
        <v>44.2</v>
      </c>
      <c r="P145" s="1384">
        <f aca="true" t="shared" si="35" ref="P145:P152">O145/I145*100</f>
        <v>20.644558617468476</v>
      </c>
    </row>
    <row r="146" spans="1:16" ht="30.75">
      <c r="A146" s="119"/>
      <c r="B146" s="1325" t="s">
        <v>72</v>
      </c>
      <c r="C146" s="1126" t="s">
        <v>936</v>
      </c>
      <c r="D146" s="726" t="s">
        <v>437</v>
      </c>
      <c r="E146" s="726" t="s">
        <v>747</v>
      </c>
      <c r="F146" s="1089" t="s">
        <v>878</v>
      </c>
      <c r="G146" s="726"/>
      <c r="H146" s="726"/>
      <c r="I146" s="1353">
        <f>I147</f>
        <v>21.4</v>
      </c>
      <c r="J146" s="1353">
        <f aca="true" t="shared" si="36" ref="J146:O146">J147</f>
        <v>0</v>
      </c>
      <c r="K146" s="1353">
        <f t="shared" si="36"/>
        <v>0</v>
      </c>
      <c r="L146" s="1353">
        <f t="shared" si="36"/>
        <v>0</v>
      </c>
      <c r="M146" s="1353">
        <f t="shared" si="36"/>
        <v>0</v>
      </c>
      <c r="N146" s="1353">
        <f t="shared" si="36"/>
        <v>0</v>
      </c>
      <c r="O146" s="1353" t="str">
        <f t="shared" si="36"/>
        <v>-</v>
      </c>
      <c r="P146" s="1368" t="s">
        <v>973</v>
      </c>
    </row>
    <row r="147" spans="1:16" ht="20.25">
      <c r="A147" s="119"/>
      <c r="B147" s="1321" t="s">
        <v>773</v>
      </c>
      <c r="C147" s="1116" t="s">
        <v>812</v>
      </c>
      <c r="D147" s="715" t="s">
        <v>437</v>
      </c>
      <c r="E147" s="1072" t="s">
        <v>747</v>
      </c>
      <c r="F147" s="1072" t="s">
        <v>878</v>
      </c>
      <c r="G147" s="715">
        <v>200</v>
      </c>
      <c r="H147" s="715"/>
      <c r="I147" s="1348">
        <v>21.4</v>
      </c>
      <c r="J147" s="157"/>
      <c r="K147" s="157"/>
      <c r="L147" s="157"/>
      <c r="M147" s="157"/>
      <c r="N147" s="56"/>
      <c r="O147" s="1338" t="s">
        <v>973</v>
      </c>
      <c r="P147" s="1338" t="s">
        <v>973</v>
      </c>
    </row>
    <row r="148" spans="1:16" ht="30">
      <c r="A148" s="119"/>
      <c r="B148" s="1325" t="s">
        <v>859</v>
      </c>
      <c r="C148" s="1117" t="s">
        <v>937</v>
      </c>
      <c r="D148" s="726" t="s">
        <v>437</v>
      </c>
      <c r="E148" s="726" t="s">
        <v>747</v>
      </c>
      <c r="F148" s="1089" t="s">
        <v>879</v>
      </c>
      <c r="G148" s="726"/>
      <c r="H148" s="726"/>
      <c r="I148" s="1353">
        <f>I149</f>
        <v>192.7</v>
      </c>
      <c r="J148" s="1353">
        <f aca="true" t="shared" si="37" ref="J148:O148">J149</f>
        <v>0</v>
      </c>
      <c r="K148" s="1353">
        <f t="shared" si="37"/>
        <v>0</v>
      </c>
      <c r="L148" s="1353">
        <f t="shared" si="37"/>
        <v>0</v>
      </c>
      <c r="M148" s="1353">
        <f t="shared" si="37"/>
        <v>0</v>
      </c>
      <c r="N148" s="1353">
        <f t="shared" si="37"/>
        <v>0</v>
      </c>
      <c r="O148" s="1353">
        <f t="shared" si="37"/>
        <v>44.2</v>
      </c>
      <c r="P148" s="1368">
        <f t="shared" si="35"/>
        <v>22.93720809548521</v>
      </c>
    </row>
    <row r="149" spans="1:16" ht="23.25" customHeight="1">
      <c r="A149" s="119"/>
      <c r="B149" s="1098" t="s">
        <v>860</v>
      </c>
      <c r="C149" s="1116" t="s">
        <v>812</v>
      </c>
      <c r="D149" s="715" t="s">
        <v>437</v>
      </c>
      <c r="E149" s="1072" t="s">
        <v>747</v>
      </c>
      <c r="F149" s="1072" t="s">
        <v>879</v>
      </c>
      <c r="G149" s="715">
        <v>200</v>
      </c>
      <c r="H149" s="715"/>
      <c r="I149" s="1348">
        <v>192.7</v>
      </c>
      <c r="J149" s="157"/>
      <c r="K149" s="157"/>
      <c r="L149" s="157"/>
      <c r="M149" s="157"/>
      <c r="N149" s="56"/>
      <c r="O149" s="1338">
        <v>44.2</v>
      </c>
      <c r="P149" s="1338">
        <f t="shared" si="35"/>
        <v>22.93720809548521</v>
      </c>
    </row>
    <row r="150" spans="1:16" ht="12.75">
      <c r="A150" s="119"/>
      <c r="B150" s="1385" t="s">
        <v>303</v>
      </c>
      <c r="C150" s="1392" t="s">
        <v>975</v>
      </c>
      <c r="D150" s="1387" t="s">
        <v>437</v>
      </c>
      <c r="E150" s="1388" t="s">
        <v>293</v>
      </c>
      <c r="F150" s="1394"/>
      <c r="G150" s="1395"/>
      <c r="H150" s="1396"/>
      <c r="I150" s="1390">
        <f>I151</f>
        <v>1571.5</v>
      </c>
      <c r="J150" s="1390">
        <f aca="true" t="shared" si="38" ref="J150:O150">J151</f>
        <v>0</v>
      </c>
      <c r="K150" s="1390">
        <f t="shared" si="38"/>
        <v>0</v>
      </c>
      <c r="L150" s="1390">
        <f t="shared" si="38"/>
        <v>0</v>
      </c>
      <c r="M150" s="1390">
        <f t="shared" si="38"/>
        <v>0</v>
      </c>
      <c r="N150" s="1390">
        <f t="shared" si="38"/>
        <v>0</v>
      </c>
      <c r="O150" s="1390">
        <f t="shared" si="38"/>
        <v>272.6</v>
      </c>
      <c r="P150" s="1384">
        <f t="shared" si="35"/>
        <v>17.346484250715875</v>
      </c>
    </row>
    <row r="151" spans="1:16" ht="21">
      <c r="A151" s="119"/>
      <c r="B151" s="1325" t="s">
        <v>73</v>
      </c>
      <c r="C151" s="1126" t="s">
        <v>976</v>
      </c>
      <c r="D151" s="726" t="s">
        <v>437</v>
      </c>
      <c r="E151" s="1089" t="s">
        <v>293</v>
      </c>
      <c r="F151" s="1089" t="s">
        <v>977</v>
      </c>
      <c r="G151" s="726"/>
      <c r="H151" s="726"/>
      <c r="I151" s="1353">
        <f>I152</f>
        <v>1571.5</v>
      </c>
      <c r="J151" s="1353">
        <f aca="true" t="shared" si="39" ref="J151:O151">J152</f>
        <v>0</v>
      </c>
      <c r="K151" s="1353">
        <f t="shared" si="39"/>
        <v>0</v>
      </c>
      <c r="L151" s="1353">
        <f t="shared" si="39"/>
        <v>0</v>
      </c>
      <c r="M151" s="1353">
        <f t="shared" si="39"/>
        <v>0</v>
      </c>
      <c r="N151" s="1353">
        <f t="shared" si="39"/>
        <v>0</v>
      </c>
      <c r="O151" s="1353">
        <f t="shared" si="39"/>
        <v>272.6</v>
      </c>
      <c r="P151" s="1368">
        <f t="shared" si="35"/>
        <v>17.346484250715875</v>
      </c>
    </row>
    <row r="152" spans="1:16" ht="22.5" customHeight="1">
      <c r="A152" s="119"/>
      <c r="B152" s="1321" t="s">
        <v>74</v>
      </c>
      <c r="C152" s="1116" t="s">
        <v>812</v>
      </c>
      <c r="D152" s="715" t="s">
        <v>437</v>
      </c>
      <c r="E152" s="1072" t="s">
        <v>293</v>
      </c>
      <c r="F152" s="1072" t="s">
        <v>977</v>
      </c>
      <c r="G152" s="715">
        <v>200</v>
      </c>
      <c r="H152" s="715"/>
      <c r="I152" s="1348">
        <v>1571.5</v>
      </c>
      <c r="J152" s="157"/>
      <c r="K152" s="157"/>
      <c r="L152" s="157"/>
      <c r="M152" s="157"/>
      <c r="N152" s="56"/>
      <c r="O152" s="1338">
        <v>272.6</v>
      </c>
      <c r="P152" s="1338">
        <f t="shared" si="35"/>
        <v>17.346484250715875</v>
      </c>
    </row>
    <row r="153" spans="1:16" ht="12.75">
      <c r="A153" s="119"/>
      <c r="B153" s="1385" t="s">
        <v>304</v>
      </c>
      <c r="C153" s="1392" t="s">
        <v>10</v>
      </c>
      <c r="D153" s="1387" t="s">
        <v>437</v>
      </c>
      <c r="E153" s="1388" t="s">
        <v>14</v>
      </c>
      <c r="F153" s="1394"/>
      <c r="G153" s="1395"/>
      <c r="H153" s="1396"/>
      <c r="I153" s="1390">
        <f>I154+I156+I158+I160+I162+I164</f>
        <v>1300.3</v>
      </c>
      <c r="J153" s="1390">
        <f aca="true" t="shared" si="40" ref="J153:O153">J154+J156+J158+J160+J162+J164</f>
        <v>0</v>
      </c>
      <c r="K153" s="1390">
        <f t="shared" si="40"/>
        <v>0</v>
      </c>
      <c r="L153" s="1390">
        <f t="shared" si="40"/>
        <v>0</v>
      </c>
      <c r="M153" s="1390">
        <f t="shared" si="40"/>
        <v>0</v>
      </c>
      <c r="N153" s="1390">
        <f t="shared" si="40"/>
        <v>0</v>
      </c>
      <c r="O153" s="1390">
        <f t="shared" si="40"/>
        <v>231.29999999999998</v>
      </c>
      <c r="P153" s="1384">
        <f aca="true" t="shared" si="41" ref="P153:P196">O153/I153*100</f>
        <v>17.788202722448666</v>
      </c>
    </row>
    <row r="154" spans="1:16" ht="30.75">
      <c r="A154" s="119"/>
      <c r="B154" s="1325" t="s">
        <v>7</v>
      </c>
      <c r="C154" s="1126" t="s">
        <v>849</v>
      </c>
      <c r="D154" s="726" t="s">
        <v>437</v>
      </c>
      <c r="E154" s="1089" t="s">
        <v>14</v>
      </c>
      <c r="F154" s="1089" t="s">
        <v>956</v>
      </c>
      <c r="G154" s="726"/>
      <c r="H154" s="726"/>
      <c r="I154" s="1353">
        <f>I155</f>
        <v>635</v>
      </c>
      <c r="J154" s="1353">
        <f aca="true" t="shared" si="42" ref="J154:O158">J155</f>
        <v>0</v>
      </c>
      <c r="K154" s="1353">
        <f t="shared" si="42"/>
        <v>0</v>
      </c>
      <c r="L154" s="1353">
        <f t="shared" si="42"/>
        <v>0</v>
      </c>
      <c r="M154" s="1353">
        <f t="shared" si="42"/>
        <v>0</v>
      </c>
      <c r="N154" s="1353">
        <f t="shared" si="42"/>
        <v>0</v>
      </c>
      <c r="O154" s="1353">
        <f t="shared" si="42"/>
        <v>0</v>
      </c>
      <c r="P154" s="1368">
        <f>O154/I154*100</f>
        <v>0</v>
      </c>
    </row>
    <row r="155" spans="1:16" ht="22.5" customHeight="1">
      <c r="A155" s="119"/>
      <c r="B155" s="1321" t="s">
        <v>8</v>
      </c>
      <c r="C155" s="1116" t="s">
        <v>812</v>
      </c>
      <c r="D155" s="715" t="s">
        <v>437</v>
      </c>
      <c r="E155" s="1072" t="s">
        <v>14</v>
      </c>
      <c r="F155" s="1072" t="s">
        <v>956</v>
      </c>
      <c r="G155" s="715">
        <v>200</v>
      </c>
      <c r="H155" s="715"/>
      <c r="I155" s="1348">
        <v>635</v>
      </c>
      <c r="J155" s="157"/>
      <c r="K155" s="157"/>
      <c r="L155" s="157"/>
      <c r="M155" s="157"/>
      <c r="N155" s="56"/>
      <c r="O155" s="1338"/>
      <c r="P155" s="1338">
        <f>O155/I155*100</f>
        <v>0</v>
      </c>
    </row>
    <row r="156" spans="1:16" ht="41.25">
      <c r="A156" s="119"/>
      <c r="B156" s="1325" t="s">
        <v>1053</v>
      </c>
      <c r="C156" s="1126" t="s">
        <v>957</v>
      </c>
      <c r="D156" s="726" t="s">
        <v>437</v>
      </c>
      <c r="E156" s="1089" t="s">
        <v>14</v>
      </c>
      <c r="F156" s="1089" t="s">
        <v>958</v>
      </c>
      <c r="G156" s="726"/>
      <c r="H156" s="726"/>
      <c r="I156" s="1353">
        <f>I157</f>
        <v>149</v>
      </c>
      <c r="J156" s="1353">
        <f t="shared" si="42"/>
        <v>0</v>
      </c>
      <c r="K156" s="1353">
        <f t="shared" si="42"/>
        <v>0</v>
      </c>
      <c r="L156" s="1353">
        <f t="shared" si="42"/>
        <v>0</v>
      </c>
      <c r="M156" s="1353">
        <f t="shared" si="42"/>
        <v>0</v>
      </c>
      <c r="N156" s="1353">
        <f t="shared" si="42"/>
        <v>0</v>
      </c>
      <c r="O156" s="1353">
        <f t="shared" si="42"/>
        <v>77.1</v>
      </c>
      <c r="P156" s="1368">
        <f>O156/I156*100</f>
        <v>51.744966442953015</v>
      </c>
    </row>
    <row r="157" spans="1:16" ht="22.5" customHeight="1">
      <c r="A157" s="119"/>
      <c r="B157" s="1321" t="s">
        <v>804</v>
      </c>
      <c r="C157" s="1116" t="s">
        <v>812</v>
      </c>
      <c r="D157" s="715" t="s">
        <v>437</v>
      </c>
      <c r="E157" s="1072" t="s">
        <v>14</v>
      </c>
      <c r="F157" s="1072" t="s">
        <v>958</v>
      </c>
      <c r="G157" s="715">
        <v>200</v>
      </c>
      <c r="H157" s="715"/>
      <c r="I157" s="1348">
        <v>149</v>
      </c>
      <c r="J157" s="157"/>
      <c r="K157" s="157"/>
      <c r="L157" s="157"/>
      <c r="M157" s="157"/>
      <c r="N157" s="56"/>
      <c r="O157" s="1338">
        <v>77.1</v>
      </c>
      <c r="P157" s="1338">
        <f>O157/I157*100</f>
        <v>51.744966442953015</v>
      </c>
    </row>
    <row r="158" spans="1:16" ht="41.25">
      <c r="A158" s="119"/>
      <c r="B158" s="1325" t="s">
        <v>1054</v>
      </c>
      <c r="C158" s="1126" t="s">
        <v>959</v>
      </c>
      <c r="D158" s="726" t="s">
        <v>437</v>
      </c>
      <c r="E158" s="1089" t="s">
        <v>14</v>
      </c>
      <c r="F158" s="1089" t="s">
        <v>960</v>
      </c>
      <c r="G158" s="726"/>
      <c r="H158" s="726"/>
      <c r="I158" s="1353">
        <f>I159</f>
        <v>149</v>
      </c>
      <c r="J158" s="1353">
        <f t="shared" si="42"/>
        <v>0</v>
      </c>
      <c r="K158" s="1353">
        <f t="shared" si="42"/>
        <v>0</v>
      </c>
      <c r="L158" s="1353">
        <f t="shared" si="42"/>
        <v>0</v>
      </c>
      <c r="M158" s="1353">
        <f t="shared" si="42"/>
        <v>0</v>
      </c>
      <c r="N158" s="1353">
        <f t="shared" si="42"/>
        <v>0</v>
      </c>
      <c r="O158" s="1353">
        <f t="shared" si="42"/>
        <v>77.1</v>
      </c>
      <c r="P158" s="1368">
        <f t="shared" si="41"/>
        <v>51.744966442953015</v>
      </c>
    </row>
    <row r="159" spans="1:16" ht="22.5" customHeight="1">
      <c r="A159" s="119"/>
      <c r="B159" s="1321" t="s">
        <v>1055</v>
      </c>
      <c r="C159" s="1116" t="s">
        <v>812</v>
      </c>
      <c r="D159" s="715" t="s">
        <v>437</v>
      </c>
      <c r="E159" s="1072" t="s">
        <v>14</v>
      </c>
      <c r="F159" s="1072" t="s">
        <v>960</v>
      </c>
      <c r="G159" s="715">
        <v>200</v>
      </c>
      <c r="H159" s="715"/>
      <c r="I159" s="1348">
        <v>149</v>
      </c>
      <c r="J159" s="157"/>
      <c r="K159" s="157"/>
      <c r="L159" s="157"/>
      <c r="M159" s="157"/>
      <c r="N159" s="56"/>
      <c r="O159" s="1338">
        <v>77.1</v>
      </c>
      <c r="P159" s="1338">
        <f t="shared" si="41"/>
        <v>51.744966442953015</v>
      </c>
    </row>
    <row r="160" spans="1:16" ht="51">
      <c r="A160" s="119"/>
      <c r="B160" s="1325" t="s">
        <v>1056</v>
      </c>
      <c r="C160" s="1117" t="s">
        <v>961</v>
      </c>
      <c r="D160" s="726" t="s">
        <v>437</v>
      </c>
      <c r="E160" s="1089" t="s">
        <v>14</v>
      </c>
      <c r="F160" s="1089" t="s">
        <v>962</v>
      </c>
      <c r="G160" s="726"/>
      <c r="H160" s="726"/>
      <c r="I160" s="1353">
        <f>I161</f>
        <v>239</v>
      </c>
      <c r="J160" s="1353">
        <f aca="true" t="shared" si="43" ref="J160:O160">J161</f>
        <v>0</v>
      </c>
      <c r="K160" s="1353">
        <f t="shared" si="43"/>
        <v>0</v>
      </c>
      <c r="L160" s="1353">
        <f t="shared" si="43"/>
        <v>0</v>
      </c>
      <c r="M160" s="1353">
        <f t="shared" si="43"/>
        <v>0</v>
      </c>
      <c r="N160" s="1353">
        <f t="shared" si="43"/>
        <v>0</v>
      </c>
      <c r="O160" s="1353">
        <f t="shared" si="43"/>
        <v>77.1</v>
      </c>
      <c r="P160" s="1368">
        <f t="shared" si="41"/>
        <v>32.25941422594142</v>
      </c>
    </row>
    <row r="161" spans="1:16" ht="23.25" customHeight="1">
      <c r="A161" s="119"/>
      <c r="B161" s="1098" t="s">
        <v>1057</v>
      </c>
      <c r="C161" s="1116" t="s">
        <v>812</v>
      </c>
      <c r="D161" s="715" t="s">
        <v>437</v>
      </c>
      <c r="E161" s="1072" t="s">
        <v>14</v>
      </c>
      <c r="F161" s="1072" t="s">
        <v>969</v>
      </c>
      <c r="G161" s="715">
        <v>200</v>
      </c>
      <c r="H161" s="715"/>
      <c r="I161" s="1348">
        <v>239</v>
      </c>
      <c r="J161" s="157"/>
      <c r="K161" s="157"/>
      <c r="L161" s="157"/>
      <c r="M161" s="157"/>
      <c r="N161" s="56"/>
      <c r="O161" s="1338">
        <v>77.1</v>
      </c>
      <c r="P161" s="1338">
        <f t="shared" si="41"/>
        <v>32.25941422594142</v>
      </c>
    </row>
    <row r="162" spans="1:16" ht="41.25">
      <c r="A162" s="119"/>
      <c r="B162" s="1325" t="s">
        <v>1058</v>
      </c>
      <c r="C162" s="1126" t="s">
        <v>970</v>
      </c>
      <c r="D162" s="726" t="s">
        <v>437</v>
      </c>
      <c r="E162" s="1089" t="s">
        <v>14</v>
      </c>
      <c r="F162" s="1089" t="s">
        <v>953</v>
      </c>
      <c r="G162" s="726"/>
      <c r="H162" s="726"/>
      <c r="I162" s="1353">
        <f>I163</f>
        <v>90</v>
      </c>
      <c r="J162" s="1353">
        <f aca="true" t="shared" si="44" ref="J162:O162">J163</f>
        <v>0</v>
      </c>
      <c r="K162" s="1353">
        <f t="shared" si="44"/>
        <v>0</v>
      </c>
      <c r="L162" s="1353">
        <f t="shared" si="44"/>
        <v>0</v>
      </c>
      <c r="M162" s="1353">
        <f t="shared" si="44"/>
        <v>0</v>
      </c>
      <c r="N162" s="1353">
        <f t="shared" si="44"/>
        <v>0</v>
      </c>
      <c r="O162" s="1353">
        <f t="shared" si="44"/>
        <v>0</v>
      </c>
      <c r="P162" s="1368">
        <f>O162/I162*100</f>
        <v>0</v>
      </c>
    </row>
    <row r="163" spans="1:16" ht="22.5" customHeight="1">
      <c r="A163" s="119"/>
      <c r="B163" s="1321" t="s">
        <v>1059</v>
      </c>
      <c r="C163" s="1116" t="s">
        <v>812</v>
      </c>
      <c r="D163" s="715" t="s">
        <v>437</v>
      </c>
      <c r="E163" s="1072" t="s">
        <v>14</v>
      </c>
      <c r="F163" s="1072" t="s">
        <v>953</v>
      </c>
      <c r="G163" s="715">
        <v>200</v>
      </c>
      <c r="H163" s="715"/>
      <c r="I163" s="1348">
        <v>90</v>
      </c>
      <c r="J163" s="157"/>
      <c r="K163" s="157"/>
      <c r="L163" s="157"/>
      <c r="M163" s="157"/>
      <c r="N163" s="56"/>
      <c r="O163" s="1338"/>
      <c r="P163" s="1338">
        <f>O163/I163*100</f>
        <v>0</v>
      </c>
    </row>
    <row r="164" spans="1:16" ht="81">
      <c r="A164" s="119"/>
      <c r="B164" s="1325" t="s">
        <v>1060</v>
      </c>
      <c r="C164" s="1117" t="s">
        <v>971</v>
      </c>
      <c r="D164" s="726" t="s">
        <v>437</v>
      </c>
      <c r="E164" s="1089" t="s">
        <v>14</v>
      </c>
      <c r="F164" s="1089" t="s">
        <v>952</v>
      </c>
      <c r="G164" s="726"/>
      <c r="H164" s="726"/>
      <c r="I164" s="1353">
        <f>I165</f>
        <v>38.3</v>
      </c>
      <c r="J164" s="1353">
        <f aca="true" t="shared" si="45" ref="J164:O164">J165</f>
        <v>0</v>
      </c>
      <c r="K164" s="1353">
        <f t="shared" si="45"/>
        <v>0</v>
      </c>
      <c r="L164" s="1353">
        <f t="shared" si="45"/>
        <v>0</v>
      </c>
      <c r="M164" s="1353">
        <f t="shared" si="45"/>
        <v>0</v>
      </c>
      <c r="N164" s="1353">
        <f t="shared" si="45"/>
        <v>0</v>
      </c>
      <c r="O164" s="1353">
        <f t="shared" si="45"/>
        <v>0</v>
      </c>
      <c r="P164" s="1368">
        <f>O164/I164*100</f>
        <v>0</v>
      </c>
    </row>
    <row r="165" spans="1:16" ht="23.25" customHeight="1">
      <c r="A165" s="119"/>
      <c r="B165" s="1098" t="s">
        <v>1061</v>
      </c>
      <c r="C165" s="1116" t="s">
        <v>812</v>
      </c>
      <c r="D165" s="715" t="s">
        <v>437</v>
      </c>
      <c r="E165" s="1072" t="s">
        <v>14</v>
      </c>
      <c r="F165" s="1072" t="s">
        <v>972</v>
      </c>
      <c r="G165" s="715">
        <v>200</v>
      </c>
      <c r="H165" s="715"/>
      <c r="I165" s="1348">
        <v>38.3</v>
      </c>
      <c r="J165" s="157"/>
      <c r="K165" s="157"/>
      <c r="L165" s="157"/>
      <c r="M165" s="157"/>
      <c r="N165" s="56"/>
      <c r="O165" s="1338"/>
      <c r="P165" s="1338">
        <f>O165/I165*100</f>
        <v>0</v>
      </c>
    </row>
    <row r="166" spans="1:16" ht="13.5">
      <c r="A166" s="122"/>
      <c r="B166" s="1385" t="s">
        <v>75</v>
      </c>
      <c r="C166" s="1392" t="s">
        <v>469</v>
      </c>
      <c r="D166" s="1387" t="s">
        <v>437</v>
      </c>
      <c r="E166" s="1387" t="s">
        <v>297</v>
      </c>
      <c r="F166" s="1385"/>
      <c r="G166" s="1389"/>
      <c r="H166" s="1389"/>
      <c r="I166" s="1390">
        <f>I167+I169</f>
        <v>9791.199999999999</v>
      </c>
      <c r="J166" s="1390">
        <f aca="true" t="shared" si="46" ref="J166:O166">J167+J169</f>
        <v>849</v>
      </c>
      <c r="K166" s="1390">
        <f t="shared" si="46"/>
        <v>707</v>
      </c>
      <c r="L166" s="1390">
        <f t="shared" si="46"/>
        <v>197</v>
      </c>
      <c r="M166" s="1390">
        <f t="shared" si="46"/>
        <v>253</v>
      </c>
      <c r="N166" s="1390">
        <f t="shared" si="46"/>
        <v>0</v>
      </c>
      <c r="O166" s="1390">
        <f t="shared" si="46"/>
        <v>3641.6</v>
      </c>
      <c r="P166" s="1384">
        <f t="shared" si="41"/>
        <v>37.19258109322657</v>
      </c>
    </row>
    <row r="167" spans="1:16" ht="46.5" customHeight="1">
      <c r="A167" s="122"/>
      <c r="B167" s="1134" t="s">
        <v>76</v>
      </c>
      <c r="C167" s="1123" t="s">
        <v>856</v>
      </c>
      <c r="D167" s="713" t="s">
        <v>437</v>
      </c>
      <c r="E167" s="728" t="s">
        <v>297</v>
      </c>
      <c r="F167" s="1134" t="s">
        <v>965</v>
      </c>
      <c r="G167" s="738"/>
      <c r="H167" s="738"/>
      <c r="I167" s="1352">
        <f>I168</f>
        <v>8476.9</v>
      </c>
      <c r="J167" s="1352">
        <f aca="true" t="shared" si="47" ref="J167:O167">J168</f>
        <v>849</v>
      </c>
      <c r="K167" s="1352">
        <f t="shared" si="47"/>
        <v>707</v>
      </c>
      <c r="L167" s="1352">
        <f t="shared" si="47"/>
        <v>197</v>
      </c>
      <c r="M167" s="1352">
        <f t="shared" si="47"/>
        <v>253</v>
      </c>
      <c r="N167" s="1352">
        <f t="shared" si="47"/>
        <v>0</v>
      </c>
      <c r="O167" s="1352">
        <f t="shared" si="47"/>
        <v>2966.5</v>
      </c>
      <c r="P167" s="1368">
        <f t="shared" si="41"/>
        <v>34.99510434238932</v>
      </c>
    </row>
    <row r="168" spans="1:16" ht="13.5" customHeight="1">
      <c r="A168" s="122"/>
      <c r="B168" s="1098" t="s">
        <v>77</v>
      </c>
      <c r="C168" s="1116" t="s">
        <v>756</v>
      </c>
      <c r="D168" s="715" t="s">
        <v>437</v>
      </c>
      <c r="E168" s="715" t="s">
        <v>297</v>
      </c>
      <c r="F168" s="1072" t="s">
        <v>965</v>
      </c>
      <c r="G168" s="715">
        <v>200</v>
      </c>
      <c r="H168" s="738"/>
      <c r="I168" s="1348">
        <v>8476.9</v>
      </c>
      <c r="J168" s="96">
        <v>849</v>
      </c>
      <c r="K168" s="96">
        <v>707</v>
      </c>
      <c r="L168" s="96">
        <v>197</v>
      </c>
      <c r="M168" s="96">
        <v>253</v>
      </c>
      <c r="N168" s="56"/>
      <c r="O168" s="1338">
        <v>2966.5</v>
      </c>
      <c r="P168" s="1338">
        <f t="shared" si="41"/>
        <v>34.99510434238932</v>
      </c>
    </row>
    <row r="169" spans="1:16" ht="37.5" customHeight="1">
      <c r="A169" s="122"/>
      <c r="B169" s="1134" t="s">
        <v>664</v>
      </c>
      <c r="C169" s="1123" t="s">
        <v>855</v>
      </c>
      <c r="D169" s="713" t="s">
        <v>437</v>
      </c>
      <c r="E169" s="728" t="s">
        <v>297</v>
      </c>
      <c r="F169" s="1134" t="s">
        <v>966</v>
      </c>
      <c r="G169" s="738"/>
      <c r="H169" s="738"/>
      <c r="I169" s="1352">
        <f>I170</f>
        <v>1314.3</v>
      </c>
      <c r="J169" s="1352">
        <f aca="true" t="shared" si="48" ref="J169:O169">J170</f>
        <v>0</v>
      </c>
      <c r="K169" s="1352">
        <f t="shared" si="48"/>
        <v>0</v>
      </c>
      <c r="L169" s="1352">
        <f t="shared" si="48"/>
        <v>0</v>
      </c>
      <c r="M169" s="1352">
        <f t="shared" si="48"/>
        <v>0</v>
      </c>
      <c r="N169" s="1352">
        <f t="shared" si="48"/>
        <v>0</v>
      </c>
      <c r="O169" s="1352">
        <f t="shared" si="48"/>
        <v>675.1</v>
      </c>
      <c r="P169" s="1368">
        <f t="shared" si="41"/>
        <v>51.365746024499735</v>
      </c>
    </row>
    <row r="170" spans="1:16" ht="13.5" customHeight="1">
      <c r="A170" s="122"/>
      <c r="B170" s="1098" t="s">
        <v>665</v>
      </c>
      <c r="C170" s="1116" t="s">
        <v>277</v>
      </c>
      <c r="D170" s="715" t="s">
        <v>437</v>
      </c>
      <c r="E170" s="715" t="s">
        <v>297</v>
      </c>
      <c r="F170" s="1072" t="s">
        <v>966</v>
      </c>
      <c r="G170" s="715">
        <v>200</v>
      </c>
      <c r="H170" s="738"/>
      <c r="I170" s="1348">
        <v>1314.3</v>
      </c>
      <c r="J170" s="96"/>
      <c r="K170" s="96"/>
      <c r="L170" s="96"/>
      <c r="M170" s="96"/>
      <c r="N170" s="56"/>
      <c r="O170" s="1338">
        <v>675.1</v>
      </c>
      <c r="P170" s="1338">
        <f t="shared" si="41"/>
        <v>51.365746024499735</v>
      </c>
    </row>
    <row r="171" spans="1:16" ht="28.5" customHeight="1">
      <c r="A171" s="122"/>
      <c r="B171" s="1385" t="s">
        <v>1</v>
      </c>
      <c r="C171" s="1392" t="s">
        <v>827</v>
      </c>
      <c r="D171" s="1387" t="s">
        <v>437</v>
      </c>
      <c r="E171" s="1388" t="s">
        <v>833</v>
      </c>
      <c r="F171" s="1385"/>
      <c r="G171" s="1389"/>
      <c r="H171" s="1389"/>
      <c r="I171" s="1390">
        <f>I172</f>
        <v>2107.9</v>
      </c>
      <c r="J171" s="1390">
        <f aca="true" t="shared" si="49" ref="J171:O172">J172</f>
        <v>0</v>
      </c>
      <c r="K171" s="1390">
        <f t="shared" si="49"/>
        <v>0</v>
      </c>
      <c r="L171" s="1390">
        <f t="shared" si="49"/>
        <v>0</v>
      </c>
      <c r="M171" s="1390">
        <f t="shared" si="49"/>
        <v>0</v>
      </c>
      <c r="N171" s="1390">
        <f t="shared" si="49"/>
        <v>0</v>
      </c>
      <c r="O171" s="1390">
        <f t="shared" si="49"/>
        <v>188.9</v>
      </c>
      <c r="P171" s="1384">
        <f t="shared" si="41"/>
        <v>8.961525689074435</v>
      </c>
    </row>
    <row r="172" spans="1:16" ht="36" customHeight="1">
      <c r="A172" s="122"/>
      <c r="B172" s="1092" t="s">
        <v>2</v>
      </c>
      <c r="C172" s="1123" t="s">
        <v>848</v>
      </c>
      <c r="D172" s="726" t="s">
        <v>437</v>
      </c>
      <c r="E172" s="1092" t="s">
        <v>833</v>
      </c>
      <c r="F172" s="1092" t="s">
        <v>967</v>
      </c>
      <c r="G172" s="737"/>
      <c r="H172" s="737"/>
      <c r="I172" s="1353">
        <f>I173</f>
        <v>2107.9</v>
      </c>
      <c r="J172" s="1353">
        <f t="shared" si="49"/>
        <v>0</v>
      </c>
      <c r="K172" s="1353">
        <f t="shared" si="49"/>
        <v>0</v>
      </c>
      <c r="L172" s="1353">
        <f t="shared" si="49"/>
        <v>0</v>
      </c>
      <c r="M172" s="1353">
        <f t="shared" si="49"/>
        <v>0</v>
      </c>
      <c r="N172" s="1353">
        <f t="shared" si="49"/>
        <v>0</v>
      </c>
      <c r="O172" s="1353">
        <f t="shared" si="49"/>
        <v>188.9</v>
      </c>
      <c r="P172" s="1368">
        <f t="shared" si="41"/>
        <v>8.961525689074435</v>
      </c>
    </row>
    <row r="173" spans="1:16" ht="25.5" customHeight="1">
      <c r="A173" s="122"/>
      <c r="B173" s="1098" t="s">
        <v>3</v>
      </c>
      <c r="C173" s="1116" t="s">
        <v>812</v>
      </c>
      <c r="D173" s="715" t="s">
        <v>437</v>
      </c>
      <c r="E173" s="1072" t="s">
        <v>833</v>
      </c>
      <c r="F173" s="1072" t="s">
        <v>967</v>
      </c>
      <c r="G173" s="715">
        <v>200</v>
      </c>
      <c r="H173" s="738"/>
      <c r="I173" s="1348">
        <v>2107.9</v>
      </c>
      <c r="J173" s="96"/>
      <c r="K173" s="96"/>
      <c r="L173" s="96"/>
      <c r="M173" s="96"/>
      <c r="N173" s="56"/>
      <c r="O173" s="1338">
        <v>188.9</v>
      </c>
      <c r="P173" s="1338">
        <f t="shared" si="41"/>
        <v>8.961525689074435</v>
      </c>
    </row>
    <row r="174" spans="1:16" ht="14.25" customHeight="1">
      <c r="A174" s="123"/>
      <c r="B174" s="1385" t="s">
        <v>395</v>
      </c>
      <c r="C174" s="1391" t="s">
        <v>471</v>
      </c>
      <c r="D174" s="1387" t="s">
        <v>437</v>
      </c>
      <c r="E174" s="1389">
        <v>1003</v>
      </c>
      <c r="F174" s="1385"/>
      <c r="G174" s="1389"/>
      <c r="H174" s="1389"/>
      <c r="I174" s="1390">
        <f>I175+I177</f>
        <v>2296.4</v>
      </c>
      <c r="J174" s="1390">
        <f aca="true" t="shared" si="50" ref="J174:O177">J175</f>
        <v>0</v>
      </c>
      <c r="K174" s="1390">
        <f t="shared" si="50"/>
        <v>0</v>
      </c>
      <c r="L174" s="1390">
        <f t="shared" si="50"/>
        <v>0</v>
      </c>
      <c r="M174" s="1390">
        <f t="shared" si="50"/>
        <v>0</v>
      </c>
      <c r="N174" s="1390">
        <f t="shared" si="50"/>
        <v>0</v>
      </c>
      <c r="O174" s="1390">
        <f>O175+O177</f>
        <v>1148.3</v>
      </c>
      <c r="P174" s="1384">
        <f t="shared" si="41"/>
        <v>50.00435464204842</v>
      </c>
    </row>
    <row r="175" spans="1:16" ht="81">
      <c r="A175" s="123"/>
      <c r="B175" s="1134" t="s">
        <v>398</v>
      </c>
      <c r="C175" s="1117" t="s">
        <v>1062</v>
      </c>
      <c r="D175" s="713" t="s">
        <v>437</v>
      </c>
      <c r="E175" s="728">
        <v>1003</v>
      </c>
      <c r="F175" s="1085" t="s">
        <v>877</v>
      </c>
      <c r="G175" s="727"/>
      <c r="H175" s="715"/>
      <c r="I175" s="1350">
        <f>I176</f>
        <v>1011.5</v>
      </c>
      <c r="J175" s="1350">
        <f t="shared" si="50"/>
        <v>0</v>
      </c>
      <c r="K175" s="1350">
        <f t="shared" si="50"/>
        <v>0</v>
      </c>
      <c r="L175" s="1350">
        <f t="shared" si="50"/>
        <v>0</v>
      </c>
      <c r="M175" s="1350">
        <f t="shared" si="50"/>
        <v>0</v>
      </c>
      <c r="N175" s="1350">
        <f t="shared" si="50"/>
        <v>0</v>
      </c>
      <c r="O175" s="1350">
        <f t="shared" si="50"/>
        <v>505.8</v>
      </c>
      <c r="P175" s="1368">
        <f t="shared" si="41"/>
        <v>50.004943153732086</v>
      </c>
    </row>
    <row r="176" spans="1:16" ht="15.75" customHeight="1">
      <c r="A176" s="123"/>
      <c r="B176" s="1098" t="s">
        <v>399</v>
      </c>
      <c r="C176" s="1116" t="s">
        <v>813</v>
      </c>
      <c r="D176" s="715" t="s">
        <v>437</v>
      </c>
      <c r="E176" s="739">
        <v>1003</v>
      </c>
      <c r="F176" s="1365" t="s">
        <v>877</v>
      </c>
      <c r="G176" s="722">
        <v>300</v>
      </c>
      <c r="H176" s="1041"/>
      <c r="I176" s="1351">
        <v>1011.5</v>
      </c>
      <c r="J176" s="157"/>
      <c r="K176" s="157"/>
      <c r="L176" s="157"/>
      <c r="M176" s="157"/>
      <c r="N176" s="56"/>
      <c r="O176" s="1338">
        <v>505.8</v>
      </c>
      <c r="P176" s="1338">
        <f t="shared" si="41"/>
        <v>50.004943153732086</v>
      </c>
    </row>
    <row r="177" spans="1:16" ht="60.75">
      <c r="A177" s="123"/>
      <c r="B177" s="1134" t="s">
        <v>611</v>
      </c>
      <c r="C177" s="1117" t="s">
        <v>1063</v>
      </c>
      <c r="D177" s="713" t="s">
        <v>437</v>
      </c>
      <c r="E177" s="728">
        <v>1003</v>
      </c>
      <c r="F177" s="1085" t="s">
        <v>984</v>
      </c>
      <c r="G177" s="727"/>
      <c r="H177" s="715"/>
      <c r="I177" s="1350">
        <f>I178</f>
        <v>1284.9</v>
      </c>
      <c r="J177" s="1350">
        <f t="shared" si="50"/>
        <v>0</v>
      </c>
      <c r="K177" s="1350">
        <f t="shared" si="50"/>
        <v>0</v>
      </c>
      <c r="L177" s="1350">
        <f t="shared" si="50"/>
        <v>0</v>
      </c>
      <c r="M177" s="1350">
        <f t="shared" si="50"/>
        <v>0</v>
      </c>
      <c r="N177" s="1350">
        <f t="shared" si="50"/>
        <v>0</v>
      </c>
      <c r="O177" s="1350">
        <f t="shared" si="50"/>
        <v>642.5</v>
      </c>
      <c r="P177" s="1368">
        <f>O177/I177*100</f>
        <v>50.00389135341271</v>
      </c>
    </row>
    <row r="178" spans="1:16" ht="15.75" customHeight="1">
      <c r="A178" s="123"/>
      <c r="B178" s="1098" t="s">
        <v>612</v>
      </c>
      <c r="C178" s="1116" t="s">
        <v>813</v>
      </c>
      <c r="D178" s="715" t="s">
        <v>437</v>
      </c>
      <c r="E178" s="739">
        <v>1003</v>
      </c>
      <c r="F178" s="1365" t="s">
        <v>984</v>
      </c>
      <c r="G178" s="722">
        <v>300</v>
      </c>
      <c r="H178" s="1041"/>
      <c r="I178" s="1351">
        <v>1284.9</v>
      </c>
      <c r="J178" s="157"/>
      <c r="K178" s="157"/>
      <c r="L178" s="157"/>
      <c r="M178" s="157"/>
      <c r="N178" s="56"/>
      <c r="O178" s="1338">
        <v>642.5</v>
      </c>
      <c r="P178" s="1338">
        <f>O178/I178*100</f>
        <v>50.00389135341271</v>
      </c>
    </row>
    <row r="179" spans="1:16" ht="15" customHeight="1">
      <c r="A179" s="123"/>
      <c r="B179" s="1385" t="s">
        <v>396</v>
      </c>
      <c r="C179" s="1391" t="s">
        <v>476</v>
      </c>
      <c r="D179" s="1387" t="s">
        <v>437</v>
      </c>
      <c r="E179" s="1389" t="s">
        <v>550</v>
      </c>
      <c r="F179" s="1385"/>
      <c r="G179" s="1389"/>
      <c r="H179" s="1389"/>
      <c r="I179" s="1390">
        <f>I182+I180</f>
        <v>19801.8</v>
      </c>
      <c r="J179" s="1390">
        <f aca="true" t="shared" si="51" ref="J179:O179">J182+J180</f>
        <v>1470</v>
      </c>
      <c r="K179" s="1390">
        <f t="shared" si="51"/>
        <v>1500</v>
      </c>
      <c r="L179" s="1390">
        <f t="shared" si="51"/>
        <v>1515</v>
      </c>
      <c r="M179" s="1390">
        <f t="shared" si="51"/>
        <v>1515</v>
      </c>
      <c r="N179" s="1390">
        <f t="shared" si="51"/>
        <v>0</v>
      </c>
      <c r="O179" s="1390">
        <f t="shared" si="51"/>
        <v>8439</v>
      </c>
      <c r="P179" s="1384">
        <f t="shared" si="41"/>
        <v>42.61733781777414</v>
      </c>
    </row>
    <row r="180" spans="1:16" ht="44.25" customHeight="1">
      <c r="A180" s="123"/>
      <c r="B180" s="1092" t="s">
        <v>400</v>
      </c>
      <c r="C180" s="1126" t="s">
        <v>898</v>
      </c>
      <c r="D180" s="713" t="s">
        <v>437</v>
      </c>
      <c r="E180" s="728" t="s">
        <v>550</v>
      </c>
      <c r="F180" s="1134" t="s">
        <v>895</v>
      </c>
      <c r="G180" s="728"/>
      <c r="H180" s="728"/>
      <c r="I180" s="1352">
        <f>I181</f>
        <v>14830.8</v>
      </c>
      <c r="J180" s="1352">
        <f aca="true" t="shared" si="52" ref="J180:O180">J181</f>
        <v>1470</v>
      </c>
      <c r="K180" s="1352">
        <f t="shared" si="52"/>
        <v>1500</v>
      </c>
      <c r="L180" s="1352">
        <f t="shared" si="52"/>
        <v>1515</v>
      </c>
      <c r="M180" s="1352">
        <f t="shared" si="52"/>
        <v>1515</v>
      </c>
      <c r="N180" s="1352">
        <f t="shared" si="52"/>
        <v>0</v>
      </c>
      <c r="O180" s="1352">
        <f t="shared" si="52"/>
        <v>6385</v>
      </c>
      <c r="P180" s="1368">
        <f t="shared" si="41"/>
        <v>43.052296571998816</v>
      </c>
    </row>
    <row r="181" spans="1:16" ht="18.75" customHeight="1">
      <c r="A181" s="123"/>
      <c r="B181" s="1098" t="s">
        <v>401</v>
      </c>
      <c r="C181" s="1133" t="s">
        <v>813</v>
      </c>
      <c r="D181" s="715" t="s">
        <v>437</v>
      </c>
      <c r="E181" s="739" t="s">
        <v>550</v>
      </c>
      <c r="F181" s="1098" t="s">
        <v>895</v>
      </c>
      <c r="G181" s="739">
        <v>300</v>
      </c>
      <c r="H181" s="728"/>
      <c r="I181" s="1348">
        <v>14830.8</v>
      </c>
      <c r="J181" s="96">
        <v>1470</v>
      </c>
      <c r="K181" s="96">
        <v>1500</v>
      </c>
      <c r="L181" s="96">
        <v>1515</v>
      </c>
      <c r="M181" s="96">
        <v>1515</v>
      </c>
      <c r="N181" s="56"/>
      <c r="O181" s="1338">
        <v>6385</v>
      </c>
      <c r="P181" s="1338">
        <f t="shared" si="41"/>
        <v>43.052296571998816</v>
      </c>
    </row>
    <row r="182" spans="1:16" ht="34.5" customHeight="1">
      <c r="A182" s="363"/>
      <c r="B182" s="1092" t="s">
        <v>666</v>
      </c>
      <c r="C182" s="1126" t="s">
        <v>836</v>
      </c>
      <c r="D182" s="713" t="s">
        <v>437</v>
      </c>
      <c r="E182" s="728" t="s">
        <v>550</v>
      </c>
      <c r="F182" s="1134" t="s">
        <v>896</v>
      </c>
      <c r="G182" s="728"/>
      <c r="H182" s="1327"/>
      <c r="I182" s="1350">
        <f>I183</f>
        <v>4971</v>
      </c>
      <c r="J182" s="1350">
        <f aca="true" t="shared" si="53" ref="J182:O182">J183</f>
        <v>0</v>
      </c>
      <c r="K182" s="1350">
        <f t="shared" si="53"/>
        <v>0</v>
      </c>
      <c r="L182" s="1350">
        <f t="shared" si="53"/>
        <v>0</v>
      </c>
      <c r="M182" s="1350">
        <f t="shared" si="53"/>
        <v>0</v>
      </c>
      <c r="N182" s="1350">
        <f t="shared" si="53"/>
        <v>0</v>
      </c>
      <c r="O182" s="1350">
        <f t="shared" si="53"/>
        <v>2054</v>
      </c>
      <c r="P182" s="1368">
        <f t="shared" si="41"/>
        <v>41.31965399316033</v>
      </c>
    </row>
    <row r="183" spans="1:16" ht="18" customHeight="1">
      <c r="A183" s="363"/>
      <c r="B183" s="1098" t="s">
        <v>667</v>
      </c>
      <c r="C183" s="1133" t="s">
        <v>813</v>
      </c>
      <c r="D183" s="715" t="s">
        <v>437</v>
      </c>
      <c r="E183" s="739" t="s">
        <v>550</v>
      </c>
      <c r="F183" s="1098" t="s">
        <v>896</v>
      </c>
      <c r="G183" s="739">
        <v>300</v>
      </c>
      <c r="H183" s="736"/>
      <c r="I183" s="1348">
        <v>4971</v>
      </c>
      <c r="J183" s="139"/>
      <c r="K183" s="139"/>
      <c r="L183" s="139"/>
      <c r="M183" s="139"/>
      <c r="N183" s="56"/>
      <c r="O183" s="1338">
        <v>2054</v>
      </c>
      <c r="P183" s="1338">
        <f t="shared" si="41"/>
        <v>41.31965399316033</v>
      </c>
    </row>
    <row r="184" spans="1:16" ht="22.5" customHeight="1">
      <c r="A184" s="227"/>
      <c r="B184" s="1385" t="s">
        <v>25</v>
      </c>
      <c r="C184" s="1386" t="s">
        <v>858</v>
      </c>
      <c r="D184" s="1387">
        <v>968</v>
      </c>
      <c r="E184" s="1387">
        <v>1101</v>
      </c>
      <c r="F184" s="1388"/>
      <c r="G184" s="1387"/>
      <c r="H184" s="1389"/>
      <c r="I184" s="1390">
        <f>I185</f>
        <v>2478.5</v>
      </c>
      <c r="J184" s="1390">
        <f aca="true" t="shared" si="54" ref="J184:O185">J185</f>
        <v>0</v>
      </c>
      <c r="K184" s="1390">
        <f t="shared" si="54"/>
        <v>0</v>
      </c>
      <c r="L184" s="1390">
        <f t="shared" si="54"/>
        <v>0</v>
      </c>
      <c r="M184" s="1390">
        <f t="shared" si="54"/>
        <v>0</v>
      </c>
      <c r="N184" s="1390">
        <f t="shared" si="54"/>
        <v>0</v>
      </c>
      <c r="O184" s="1390">
        <f>O185</f>
        <v>1536.7</v>
      </c>
      <c r="P184" s="1384">
        <f t="shared" si="41"/>
        <v>62.00121040952189</v>
      </c>
    </row>
    <row r="185" spans="1:16" ht="72" customHeight="1">
      <c r="A185" s="227"/>
      <c r="B185" s="1092" t="s">
        <v>29</v>
      </c>
      <c r="C185" s="1117" t="s">
        <v>850</v>
      </c>
      <c r="D185" s="730">
        <v>968</v>
      </c>
      <c r="E185" s="730">
        <v>1101</v>
      </c>
      <c r="F185" s="1122" t="s">
        <v>968</v>
      </c>
      <c r="G185" s="739"/>
      <c r="H185" s="739"/>
      <c r="I185" s="1352">
        <f>I186</f>
        <v>2478.5</v>
      </c>
      <c r="J185" s="1352">
        <f t="shared" si="54"/>
        <v>0</v>
      </c>
      <c r="K185" s="1352">
        <f t="shared" si="54"/>
        <v>0</v>
      </c>
      <c r="L185" s="1352">
        <f t="shared" si="54"/>
        <v>0</v>
      </c>
      <c r="M185" s="1352">
        <f t="shared" si="54"/>
        <v>0</v>
      </c>
      <c r="N185" s="1352">
        <f t="shared" si="54"/>
        <v>0</v>
      </c>
      <c r="O185" s="1352">
        <f t="shared" si="54"/>
        <v>1536.7</v>
      </c>
      <c r="P185" s="1368">
        <f t="shared" si="41"/>
        <v>62.00121040952189</v>
      </c>
    </row>
    <row r="186" spans="1:16" ht="24.75" customHeight="1">
      <c r="A186" s="227"/>
      <c r="B186" s="1098" t="s">
        <v>30</v>
      </c>
      <c r="C186" s="1326" t="s">
        <v>812</v>
      </c>
      <c r="D186" s="782">
        <v>968</v>
      </c>
      <c r="E186" s="782">
        <v>1101</v>
      </c>
      <c r="F186" s="1135" t="s">
        <v>968</v>
      </c>
      <c r="G186" s="782">
        <v>200</v>
      </c>
      <c r="H186" s="739"/>
      <c r="I186" s="1348">
        <v>2478.5</v>
      </c>
      <c r="J186" s="96"/>
      <c r="K186" s="96"/>
      <c r="L186" s="96"/>
      <c r="M186" s="96"/>
      <c r="N186" s="56"/>
      <c r="O186" s="1338">
        <v>1536.7</v>
      </c>
      <c r="P186" s="1338">
        <f t="shared" si="41"/>
        <v>62.00121040952189</v>
      </c>
    </row>
    <row r="187" spans="1:16" ht="14.25" customHeight="1">
      <c r="A187" s="227"/>
      <c r="B187" s="1378" t="s">
        <v>52</v>
      </c>
      <c r="C187" s="1379" t="s">
        <v>597</v>
      </c>
      <c r="D187" s="1380">
        <v>968</v>
      </c>
      <c r="E187" s="1380">
        <v>1102</v>
      </c>
      <c r="F187" s="1381"/>
      <c r="G187" s="1380"/>
      <c r="H187" s="1382"/>
      <c r="I187" s="1383">
        <f>I188</f>
        <v>188</v>
      </c>
      <c r="J187" s="1383">
        <f aca="true" t="shared" si="55" ref="J187:O187">J188</f>
        <v>0</v>
      </c>
      <c r="K187" s="1383">
        <f t="shared" si="55"/>
        <v>0</v>
      </c>
      <c r="L187" s="1383">
        <f t="shared" si="55"/>
        <v>0</v>
      </c>
      <c r="M187" s="1383">
        <f t="shared" si="55"/>
        <v>0</v>
      </c>
      <c r="N187" s="1383">
        <f t="shared" si="55"/>
        <v>0</v>
      </c>
      <c r="O187" s="1383">
        <f t="shared" si="55"/>
        <v>0</v>
      </c>
      <c r="P187" s="1384">
        <f t="shared" si="41"/>
        <v>0</v>
      </c>
    </row>
    <row r="188" spans="1:16" ht="72.75" customHeight="1">
      <c r="A188" s="227"/>
      <c r="B188" s="1092" t="s">
        <v>53</v>
      </c>
      <c r="C188" s="1117" t="s">
        <v>850</v>
      </c>
      <c r="D188" s="720">
        <v>968</v>
      </c>
      <c r="E188" s="720">
        <v>1102</v>
      </c>
      <c r="F188" s="1085" t="s">
        <v>968</v>
      </c>
      <c r="G188" s="720"/>
      <c r="H188" s="1328"/>
      <c r="I188" s="1350">
        <f>I191</f>
        <v>188</v>
      </c>
      <c r="J188" s="1350">
        <f aca="true" t="shared" si="56" ref="J188:O188">J191</f>
        <v>0</v>
      </c>
      <c r="K188" s="1350">
        <f t="shared" si="56"/>
        <v>0</v>
      </c>
      <c r="L188" s="1350">
        <f t="shared" si="56"/>
        <v>0</v>
      </c>
      <c r="M188" s="1350">
        <f t="shared" si="56"/>
        <v>0</v>
      </c>
      <c r="N188" s="1350">
        <f t="shared" si="56"/>
        <v>0</v>
      </c>
      <c r="O188" s="1350">
        <f t="shared" si="56"/>
        <v>0</v>
      </c>
      <c r="P188" s="1368">
        <f t="shared" si="41"/>
        <v>0</v>
      </c>
    </row>
    <row r="189" spans="1:16" ht="18" customHeight="1" hidden="1" thickBot="1">
      <c r="A189" s="227"/>
      <c r="B189" s="1098" t="s">
        <v>808</v>
      </c>
      <c r="C189" s="1116" t="e">
        <f>#REF!</f>
        <v>#REF!</v>
      </c>
      <c r="D189" s="722">
        <v>968</v>
      </c>
      <c r="E189" s="722">
        <v>1102</v>
      </c>
      <c r="F189" s="1081" t="s">
        <v>705</v>
      </c>
      <c r="G189" s="722">
        <v>240</v>
      </c>
      <c r="H189" s="1328"/>
      <c r="I189" s="1351" t="e">
        <f>SUM(I190:I191)</f>
        <v>#REF!</v>
      </c>
      <c r="J189" s="96"/>
      <c r="K189" s="96"/>
      <c r="L189" s="96"/>
      <c r="M189" s="96"/>
      <c r="N189" s="56"/>
      <c r="O189" s="1337"/>
      <c r="P189" s="1337" t="e">
        <f t="shared" si="41"/>
        <v>#REF!</v>
      </c>
    </row>
    <row r="190" spans="1:16" ht="23.25" customHeight="1" hidden="1" thickBot="1">
      <c r="A190" s="227"/>
      <c r="B190" s="1098" t="s">
        <v>159</v>
      </c>
      <c r="C190" s="1116" t="e">
        <f>#REF!</f>
        <v>#REF!</v>
      </c>
      <c r="D190" s="722" t="e">
        <f>#REF!</f>
        <v>#REF!</v>
      </c>
      <c r="E190" s="722">
        <v>1102</v>
      </c>
      <c r="F190" s="1081" t="s">
        <v>705</v>
      </c>
      <c r="G190" s="722">
        <v>242</v>
      </c>
      <c r="H190" s="1090"/>
      <c r="I190" s="1351" t="e">
        <f>#REF!</f>
        <v>#REF!</v>
      </c>
      <c r="J190" s="96"/>
      <c r="K190" s="96"/>
      <c r="L190" s="96"/>
      <c r="M190" s="96"/>
      <c r="N190" s="56"/>
      <c r="O190" s="1337"/>
      <c r="P190" s="1337" t="e">
        <f t="shared" si="41"/>
        <v>#REF!</v>
      </c>
    </row>
    <row r="191" spans="1:16" ht="25.5" customHeight="1">
      <c r="A191" s="227"/>
      <c r="B191" s="1098" t="s">
        <v>54</v>
      </c>
      <c r="C191" s="1116" t="s">
        <v>812</v>
      </c>
      <c r="D191" s="722">
        <v>968</v>
      </c>
      <c r="E191" s="722">
        <v>1102</v>
      </c>
      <c r="F191" s="1081" t="s">
        <v>968</v>
      </c>
      <c r="G191" s="722">
        <v>200</v>
      </c>
      <c r="H191" s="1090"/>
      <c r="I191" s="1351">
        <v>188</v>
      </c>
      <c r="J191" s="96"/>
      <c r="K191" s="96"/>
      <c r="L191" s="96"/>
      <c r="M191" s="96"/>
      <c r="N191" s="56"/>
      <c r="O191" s="1338"/>
      <c r="P191" s="1338">
        <f t="shared" si="41"/>
        <v>0</v>
      </c>
    </row>
    <row r="192" spans="1:16" ht="16.5" customHeight="1" hidden="1" thickBot="1">
      <c r="A192" s="227"/>
      <c r="B192" s="1329" t="s">
        <v>606</v>
      </c>
      <c r="C192" s="1330" t="s">
        <v>598</v>
      </c>
      <c r="D192" s="1079">
        <v>968</v>
      </c>
      <c r="E192" s="1079">
        <v>1200</v>
      </c>
      <c r="F192" s="1366"/>
      <c r="G192" s="1079"/>
      <c r="H192" s="1331"/>
      <c r="I192" s="1355">
        <f>I193</f>
        <v>1655</v>
      </c>
      <c r="J192" s="96"/>
      <c r="K192" s="96"/>
      <c r="L192" s="96"/>
      <c r="M192" s="96"/>
      <c r="N192" s="56"/>
      <c r="O192" s="1337"/>
      <c r="P192" s="1337">
        <f t="shared" si="41"/>
        <v>0</v>
      </c>
    </row>
    <row r="193" spans="1:16" ht="13.5" customHeight="1">
      <c r="A193" s="227"/>
      <c r="B193" s="1378" t="s">
        <v>676</v>
      </c>
      <c r="C193" s="1379" t="s">
        <v>470</v>
      </c>
      <c r="D193" s="1380">
        <v>968</v>
      </c>
      <c r="E193" s="1380">
        <v>1202</v>
      </c>
      <c r="F193" s="1381"/>
      <c r="G193" s="1380"/>
      <c r="H193" s="1382"/>
      <c r="I193" s="1383">
        <f>I194</f>
        <v>1655</v>
      </c>
      <c r="J193" s="1383">
        <f aca="true" t="shared" si="57" ref="J193:O194">J194</f>
        <v>0</v>
      </c>
      <c r="K193" s="1383">
        <f t="shared" si="57"/>
        <v>0</v>
      </c>
      <c r="L193" s="1383">
        <f t="shared" si="57"/>
        <v>0</v>
      </c>
      <c r="M193" s="1383">
        <f t="shared" si="57"/>
        <v>0</v>
      </c>
      <c r="N193" s="1383">
        <f t="shared" si="57"/>
        <v>0</v>
      </c>
      <c r="O193" s="1383">
        <f t="shared" si="57"/>
        <v>821.7</v>
      </c>
      <c r="P193" s="1384">
        <f t="shared" si="41"/>
        <v>49.649546827794566</v>
      </c>
    </row>
    <row r="194" spans="1:16" ht="23.25" customHeight="1">
      <c r="A194" s="227"/>
      <c r="B194" s="1092" t="s">
        <v>677</v>
      </c>
      <c r="C194" s="1117" t="s">
        <v>938</v>
      </c>
      <c r="D194" s="721">
        <v>968</v>
      </c>
      <c r="E194" s="721">
        <v>1202</v>
      </c>
      <c r="F194" s="1080" t="s">
        <v>876</v>
      </c>
      <c r="G194" s="721"/>
      <c r="H194" s="1332"/>
      <c r="I194" s="1350">
        <f>I195</f>
        <v>1655</v>
      </c>
      <c r="J194" s="1350">
        <f t="shared" si="57"/>
        <v>0</v>
      </c>
      <c r="K194" s="1350">
        <f t="shared" si="57"/>
        <v>0</v>
      </c>
      <c r="L194" s="1350">
        <f t="shared" si="57"/>
        <v>0</v>
      </c>
      <c r="M194" s="1350">
        <f t="shared" si="57"/>
        <v>0</v>
      </c>
      <c r="N194" s="1350">
        <f t="shared" si="57"/>
        <v>0</v>
      </c>
      <c r="O194" s="1350">
        <f t="shared" si="57"/>
        <v>821.7</v>
      </c>
      <c r="P194" s="1368">
        <f t="shared" si="41"/>
        <v>49.649546827794566</v>
      </c>
    </row>
    <row r="195" spans="1:16" ht="23.25" customHeight="1">
      <c r="A195" s="227"/>
      <c r="B195" s="1098" t="s">
        <v>678</v>
      </c>
      <c r="C195" s="1116" t="s">
        <v>812</v>
      </c>
      <c r="D195" s="722">
        <v>968</v>
      </c>
      <c r="E195" s="722">
        <v>1202</v>
      </c>
      <c r="F195" s="1081" t="s">
        <v>876</v>
      </c>
      <c r="G195" s="722">
        <v>200</v>
      </c>
      <c r="H195" s="1090"/>
      <c r="I195" s="1351">
        <v>1655</v>
      </c>
      <c r="J195" s="96"/>
      <c r="K195" s="96"/>
      <c r="L195" s="96"/>
      <c r="M195" s="96"/>
      <c r="N195" s="56"/>
      <c r="O195" s="1338">
        <v>821.7</v>
      </c>
      <c r="P195" s="1338">
        <f t="shared" si="41"/>
        <v>49.649546827794566</v>
      </c>
    </row>
    <row r="196" spans="1:16" ht="16.5" customHeight="1">
      <c r="A196" s="227"/>
      <c r="B196" s="1098"/>
      <c r="C196" s="1099" t="s">
        <v>257</v>
      </c>
      <c r="D196" s="722"/>
      <c r="E196" s="722"/>
      <c r="F196" s="722"/>
      <c r="G196" s="722"/>
      <c r="H196" s="1090"/>
      <c r="I196" s="1356">
        <f aca="true" t="shared" si="58" ref="I196:O196">I17+I48</f>
        <v>157000</v>
      </c>
      <c r="J196" s="1356" t="e">
        <f t="shared" si="58"/>
        <v>#REF!</v>
      </c>
      <c r="K196" s="1356" t="e">
        <f t="shared" si="58"/>
        <v>#REF!</v>
      </c>
      <c r="L196" s="1356" t="e">
        <f t="shared" si="58"/>
        <v>#REF!</v>
      </c>
      <c r="M196" s="1356" t="e">
        <f t="shared" si="58"/>
        <v>#REF!</v>
      </c>
      <c r="N196" s="1356" t="e">
        <f t="shared" si="58"/>
        <v>#REF!</v>
      </c>
      <c r="O196" s="1356">
        <f t="shared" si="58"/>
        <v>40647.399999999994</v>
      </c>
      <c r="P196" s="1362">
        <f t="shared" si="41"/>
        <v>25.89006369426751</v>
      </c>
    </row>
    <row r="197" spans="1:13" ht="19.5" customHeight="1" thickBot="1">
      <c r="A197" s="227"/>
      <c r="B197" s="1053"/>
      <c r="C197" s="1054"/>
      <c r="D197" s="1055"/>
      <c r="E197" s="1055"/>
      <c r="F197" s="1453"/>
      <c r="G197" s="1453"/>
      <c r="H197" s="1453"/>
      <c r="I197" s="1453"/>
      <c r="J197" s="1453"/>
      <c r="K197" s="1453"/>
      <c r="L197" s="1453"/>
      <c r="M197" s="1291"/>
    </row>
    <row r="198" spans="1:13" ht="22.5" customHeight="1" thickBot="1">
      <c r="A198" s="209" t="s">
        <v>503</v>
      </c>
      <c r="B198" s="1053"/>
      <c r="C198" s="250"/>
      <c r="D198" s="1056"/>
      <c r="E198" s="1057"/>
      <c r="F198" s="1453"/>
      <c r="G198" s="1453"/>
      <c r="H198" s="1453"/>
      <c r="I198" s="1453"/>
      <c r="J198" s="1453"/>
      <c r="K198" s="1453"/>
      <c r="L198" s="1453"/>
      <c r="M198" s="229">
        <f>M17</f>
        <v>339.7</v>
      </c>
    </row>
    <row r="199" spans="1:13" ht="12.75" hidden="1">
      <c r="A199" s="43" t="s">
        <v>81</v>
      </c>
      <c r="B199" s="179"/>
      <c r="C199" s="180" t="s">
        <v>226</v>
      </c>
      <c r="D199" s="181"/>
      <c r="E199" s="182" t="s">
        <v>550</v>
      </c>
      <c r="F199" s="183" t="s">
        <v>338</v>
      </c>
      <c r="G199" s="183">
        <v>755</v>
      </c>
      <c r="H199" s="182" t="s">
        <v>210</v>
      </c>
      <c r="I199" s="1357">
        <f aca="true" t="shared" si="59" ref="I199:I217">SUM(J199:M199)</f>
        <v>0</v>
      </c>
      <c r="J199" s="184"/>
      <c r="K199" s="184"/>
      <c r="L199" s="184"/>
      <c r="M199" s="184"/>
    </row>
    <row r="200" spans="1:13" ht="13.5" hidden="1" thickBot="1">
      <c r="A200" s="46" t="s">
        <v>479</v>
      </c>
      <c r="B200" s="133"/>
      <c r="C200" s="134" t="s">
        <v>551</v>
      </c>
      <c r="D200" s="24"/>
      <c r="E200" s="14" t="s">
        <v>550</v>
      </c>
      <c r="F200" s="14" t="s">
        <v>338</v>
      </c>
      <c r="G200" s="14" t="s">
        <v>253</v>
      </c>
      <c r="H200" s="14" t="s">
        <v>254</v>
      </c>
      <c r="I200" s="1358">
        <f t="shared" si="59"/>
        <v>0</v>
      </c>
      <c r="J200" s="146"/>
      <c r="K200" s="146"/>
      <c r="L200" s="146"/>
      <c r="M200" s="146"/>
    </row>
    <row r="201" spans="1:13" ht="21" customHeight="1" hidden="1" thickBot="1">
      <c r="A201" s="124"/>
      <c r="B201" s="759"/>
      <c r="C201" s="138" t="s">
        <v>257</v>
      </c>
      <c r="D201" s="136"/>
      <c r="E201" s="137"/>
      <c r="F201" s="137"/>
      <c r="G201" s="137"/>
      <c r="H201" s="137"/>
      <c r="I201" s="1358">
        <f t="shared" si="59"/>
        <v>0</v>
      </c>
      <c r="J201" s="147"/>
      <c r="K201" s="147"/>
      <c r="L201" s="147"/>
      <c r="M201" s="147"/>
    </row>
    <row r="202" spans="3:13" ht="12.75" hidden="1">
      <c r="C202" t="s">
        <v>578</v>
      </c>
      <c r="I202" s="1358">
        <f t="shared" si="59"/>
        <v>0</v>
      </c>
      <c r="J202" s="35"/>
      <c r="K202" s="35"/>
      <c r="L202" s="35"/>
      <c r="M202" s="35"/>
    </row>
    <row r="203" spans="3:13" ht="12.75" hidden="1">
      <c r="C203" s="25" t="s">
        <v>560</v>
      </c>
      <c r="D203" s="25"/>
      <c r="E203" s="25"/>
      <c r="F203" s="25"/>
      <c r="G203" s="25"/>
      <c r="H203" s="25"/>
      <c r="I203" s="1358">
        <f t="shared" si="59"/>
        <v>0</v>
      </c>
      <c r="J203" s="25"/>
      <c r="K203" s="25"/>
      <c r="L203" s="25"/>
      <c r="M203" s="25"/>
    </row>
    <row r="204" spans="3:9" ht="12.75" hidden="1">
      <c r="C204" t="s">
        <v>577</v>
      </c>
      <c r="I204" s="1358">
        <f t="shared" si="59"/>
        <v>0</v>
      </c>
    </row>
    <row r="205" spans="3:9" ht="12.75" hidden="1">
      <c r="C205" t="s">
        <v>559</v>
      </c>
      <c r="I205" s="1358">
        <f t="shared" si="59"/>
        <v>0</v>
      </c>
    </row>
    <row r="206" spans="3:9" ht="12.75" hidden="1">
      <c r="C206" t="s">
        <v>558</v>
      </c>
      <c r="I206" s="1358">
        <f t="shared" si="59"/>
        <v>0</v>
      </c>
    </row>
    <row r="207" ht="12.75" hidden="1">
      <c r="I207" s="1358">
        <f t="shared" si="59"/>
        <v>0</v>
      </c>
    </row>
    <row r="208" spans="3:13" ht="12.75" hidden="1">
      <c r="C208" s="87" t="s">
        <v>563</v>
      </c>
      <c r="D208" s="53"/>
      <c r="E208" s="53"/>
      <c r="F208" s="53"/>
      <c r="G208" s="53"/>
      <c r="H208" s="53"/>
      <c r="I208" s="1358">
        <f t="shared" si="59"/>
        <v>0</v>
      </c>
      <c r="J208" s="53"/>
      <c r="K208" s="53"/>
      <c r="L208" s="53"/>
      <c r="M208" s="53"/>
    </row>
    <row r="209" spans="3:13" ht="12.75" hidden="1">
      <c r="C209" s="83" t="s">
        <v>561</v>
      </c>
      <c r="D209" s="35"/>
      <c r="E209" s="35"/>
      <c r="F209" s="35" t="e">
        <f>#REF!-#REF!</f>
        <v>#REF!</v>
      </c>
      <c r="G209" s="35"/>
      <c r="H209" s="35"/>
      <c r="I209" s="1358">
        <f t="shared" si="59"/>
        <v>0</v>
      </c>
      <c r="J209" s="35"/>
      <c r="K209" s="35"/>
      <c r="L209" s="35"/>
      <c r="M209" s="35"/>
    </row>
    <row r="210" spans="3:13" ht="13.5" hidden="1" thickBot="1">
      <c r="C210" s="84" t="s">
        <v>557</v>
      </c>
      <c r="D210" s="85"/>
      <c r="E210" s="85"/>
      <c r="F210" s="35" t="e">
        <f>#REF!-#REF!</f>
        <v>#REF!</v>
      </c>
      <c r="G210" s="85"/>
      <c r="H210" s="85"/>
      <c r="I210" s="1358">
        <f t="shared" si="59"/>
        <v>0</v>
      </c>
      <c r="J210" s="85"/>
      <c r="K210" s="85"/>
      <c r="L210" s="85"/>
      <c r="M210" s="85"/>
    </row>
    <row r="211" spans="3:13" ht="12.75" hidden="1">
      <c r="C211" s="87" t="s">
        <v>562</v>
      </c>
      <c r="D211" s="53"/>
      <c r="E211" s="53"/>
      <c r="F211" s="53"/>
      <c r="G211" s="53"/>
      <c r="H211" s="53"/>
      <c r="I211" s="1358">
        <f t="shared" si="59"/>
        <v>0</v>
      </c>
      <c r="J211" s="53"/>
      <c r="K211" s="53"/>
      <c r="L211" s="53"/>
      <c r="M211" s="53"/>
    </row>
    <row r="212" spans="3:13" ht="12.75" hidden="1">
      <c r="C212" s="83" t="s">
        <v>561</v>
      </c>
      <c r="D212" s="35"/>
      <c r="E212" s="35"/>
      <c r="F212" s="81" t="e">
        <f>#REF!-#REF!</f>
        <v>#REF!</v>
      </c>
      <c r="G212" s="35"/>
      <c r="H212" s="35"/>
      <c r="I212" s="1358">
        <f t="shared" si="59"/>
        <v>0</v>
      </c>
      <c r="J212" s="81"/>
      <c r="K212" s="81"/>
      <c r="L212" s="81"/>
      <c r="M212" s="81"/>
    </row>
    <row r="213" spans="3:13" ht="13.5" hidden="1" thickBot="1">
      <c r="C213" s="84" t="s">
        <v>557</v>
      </c>
      <c r="D213" s="85"/>
      <c r="E213" s="85"/>
      <c r="F213" s="86" t="e">
        <f>#REF!-#REF!</f>
        <v>#REF!</v>
      </c>
      <c r="G213" s="85"/>
      <c r="H213" s="85"/>
      <c r="I213" s="1358">
        <f t="shared" si="59"/>
        <v>0</v>
      </c>
      <c r="J213" s="86"/>
      <c r="K213" s="86"/>
      <c r="L213" s="86"/>
      <c r="M213" s="86"/>
    </row>
    <row r="214" spans="9:13" ht="12.75" hidden="1">
      <c r="I214" s="1358">
        <f t="shared" si="59"/>
        <v>0</v>
      </c>
      <c r="J214" s="82"/>
      <c r="K214" s="82"/>
      <c r="L214" s="82"/>
      <c r="M214" s="82"/>
    </row>
    <row r="215" spans="3:9" ht="12.75" hidden="1">
      <c r="C215" t="s">
        <v>273</v>
      </c>
      <c r="I215" s="1358">
        <f t="shared" si="59"/>
        <v>0</v>
      </c>
    </row>
    <row r="216" spans="3:9" ht="12.75" hidden="1">
      <c r="C216" t="s">
        <v>274</v>
      </c>
      <c r="I216" s="1358">
        <f t="shared" si="59"/>
        <v>0</v>
      </c>
    </row>
    <row r="217" spans="3:9" ht="12.75" hidden="1">
      <c r="C217" t="s">
        <v>275</v>
      </c>
      <c r="I217" s="1359">
        <f t="shared" si="59"/>
        <v>0</v>
      </c>
    </row>
    <row r="218" spans="2:13" ht="12.75">
      <c r="B218" s="761"/>
      <c r="C218" s="35"/>
      <c r="D218" s="35"/>
      <c r="E218" s="35"/>
      <c r="F218" s="35"/>
      <c r="G218" s="35"/>
      <c r="H218" s="35"/>
      <c r="I218" s="1360"/>
      <c r="J218" s="35"/>
      <c r="K218" s="35"/>
      <c r="L218" s="35"/>
      <c r="M218" s="35"/>
    </row>
  </sheetData>
  <sheetProtection/>
  <mergeCells count="6">
    <mergeCell ref="F198:L198"/>
    <mergeCell ref="C4:I4"/>
    <mergeCell ref="F197:L197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8" t="s">
        <v>918</v>
      </c>
      <c r="B1" s="1458"/>
      <c r="C1" s="1458"/>
      <c r="D1" s="1458"/>
    </row>
    <row r="2" spans="1:4" ht="15">
      <c r="A2" s="1458" t="s">
        <v>919</v>
      </c>
      <c r="B2" s="1458"/>
      <c r="C2" s="1458"/>
      <c r="D2" s="1458"/>
    </row>
    <row r="3" spans="1:4" ht="15">
      <c r="A3" s="1458" t="s">
        <v>920</v>
      </c>
      <c r="B3" s="1458"/>
      <c r="C3" s="1458"/>
      <c r="D3" s="1458"/>
    </row>
    <row r="4" spans="1:4" ht="15">
      <c r="A4" s="1458" t="s">
        <v>1066</v>
      </c>
      <c r="B4" s="1458"/>
      <c r="C4" s="1458"/>
      <c r="D4" s="1458"/>
    </row>
    <row r="5" spans="1:4" ht="26.25">
      <c r="A5" s="1401" t="s">
        <v>235</v>
      </c>
      <c r="B5" s="1401" t="s">
        <v>554</v>
      </c>
      <c r="C5" s="1401" t="s">
        <v>934</v>
      </c>
      <c r="D5" s="1253" t="s">
        <v>912</v>
      </c>
    </row>
    <row r="6" spans="1:4" ht="22.5">
      <c r="A6" s="234" t="s">
        <v>921</v>
      </c>
      <c r="B6" s="1405" t="s">
        <v>530</v>
      </c>
      <c r="C6" s="1402">
        <f>C7</f>
        <v>3000</v>
      </c>
      <c r="D6" s="1402">
        <f>D7</f>
        <v>-21538.630000000005</v>
      </c>
    </row>
    <row r="7" spans="1:4" ht="26.25">
      <c r="A7" s="1406" t="s">
        <v>922</v>
      </c>
      <c r="B7" s="1407" t="s">
        <v>579</v>
      </c>
      <c r="C7" s="1402">
        <f>C8+C12</f>
        <v>3000</v>
      </c>
      <c r="D7" s="1402">
        <f>D8+D12</f>
        <v>-21538.630000000005</v>
      </c>
    </row>
    <row r="8" spans="1:4" ht="12.75">
      <c r="A8" s="234" t="s">
        <v>923</v>
      </c>
      <c r="B8" s="1408" t="s">
        <v>182</v>
      </c>
      <c r="C8" s="1402">
        <f aca="true" t="shared" si="0" ref="C8:D10">C9</f>
        <v>-154000</v>
      </c>
      <c r="D8" s="1402">
        <f t="shared" si="0"/>
        <v>-62186.03</v>
      </c>
    </row>
    <row r="9" spans="1:4" ht="12.75">
      <c r="A9" s="1409" t="s">
        <v>924</v>
      </c>
      <c r="B9" s="1410" t="s">
        <v>514</v>
      </c>
      <c r="C9" s="1402">
        <f t="shared" si="0"/>
        <v>-154000</v>
      </c>
      <c r="D9" s="1402">
        <f t="shared" si="0"/>
        <v>-62186.03</v>
      </c>
    </row>
    <row r="10" spans="1:4" ht="24">
      <c r="A10" s="1409" t="s">
        <v>925</v>
      </c>
      <c r="B10" s="1410" t="s">
        <v>515</v>
      </c>
      <c r="C10" s="1402">
        <f t="shared" si="0"/>
        <v>-154000</v>
      </c>
      <c r="D10" s="1402">
        <f t="shared" si="0"/>
        <v>-62186.03</v>
      </c>
    </row>
    <row r="11" spans="1:4" ht="36">
      <c r="A11" s="1409" t="s">
        <v>926</v>
      </c>
      <c r="B11" s="1410" t="s">
        <v>927</v>
      </c>
      <c r="C11" s="1402">
        <f>-Доходы!E95</f>
        <v>-154000</v>
      </c>
      <c r="D11" s="1402">
        <f>-Доходы!J95</f>
        <v>-62186.03</v>
      </c>
    </row>
    <row r="12" spans="1:4" ht="12.75">
      <c r="A12" s="234" t="s">
        <v>928</v>
      </c>
      <c r="B12" s="1408" t="s">
        <v>391</v>
      </c>
      <c r="C12" s="1402">
        <f aca="true" t="shared" si="1" ref="C12:D14">C13</f>
        <v>157000</v>
      </c>
      <c r="D12" s="1402">
        <f t="shared" si="1"/>
        <v>40647.399999999994</v>
      </c>
    </row>
    <row r="13" spans="1:4" ht="12.75">
      <c r="A13" s="1409" t="s">
        <v>929</v>
      </c>
      <c r="B13" s="1410" t="s">
        <v>526</v>
      </c>
      <c r="C13" s="1402">
        <f t="shared" si="1"/>
        <v>157000</v>
      </c>
      <c r="D13" s="1402">
        <f t="shared" si="1"/>
        <v>40647.399999999994</v>
      </c>
    </row>
    <row r="14" spans="1:4" ht="24">
      <c r="A14" s="1409" t="s">
        <v>930</v>
      </c>
      <c r="B14" s="1410" t="s">
        <v>527</v>
      </c>
      <c r="C14" s="1402">
        <f t="shared" si="1"/>
        <v>157000</v>
      </c>
      <c r="D14" s="1402">
        <f t="shared" si="1"/>
        <v>40647.399999999994</v>
      </c>
    </row>
    <row r="15" spans="1:4" ht="36">
      <c r="A15" s="1409" t="s">
        <v>931</v>
      </c>
      <c r="B15" s="1410" t="s">
        <v>932</v>
      </c>
      <c r="C15" s="1402">
        <f>Расходы!I196</f>
        <v>157000</v>
      </c>
      <c r="D15" s="1402">
        <f>Расходы!O196</f>
        <v>40647.399999999994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59" t="s">
        <v>541</v>
      </c>
      <c r="B1" s="1460"/>
      <c r="C1" s="1460"/>
      <c r="D1" s="1460"/>
      <c r="E1" s="1460"/>
      <c r="F1" s="1460"/>
      <c r="G1" s="1460"/>
      <c r="H1" s="1460"/>
      <c r="I1" s="53"/>
      <c r="J1" s="267"/>
    </row>
    <row r="2" spans="1:10" ht="24.75" customHeight="1">
      <c r="A2" s="268"/>
      <c r="B2" s="1468" t="s">
        <v>390</v>
      </c>
      <c r="C2" s="1470" t="s">
        <v>554</v>
      </c>
      <c r="D2" s="1461" t="s">
        <v>542</v>
      </c>
      <c r="E2" s="1465" t="s">
        <v>543</v>
      </c>
      <c r="F2" s="1463" t="s">
        <v>388</v>
      </c>
      <c r="G2" s="1461" t="s">
        <v>386</v>
      </c>
      <c r="H2" s="1462"/>
      <c r="I2" s="1461" t="s">
        <v>387</v>
      </c>
      <c r="J2" s="1463"/>
    </row>
    <row r="3" spans="1:10" ht="47.25" customHeight="1" thickBot="1">
      <c r="A3" s="268"/>
      <c r="B3" s="1469"/>
      <c r="C3" s="1471"/>
      <c r="D3" s="1464"/>
      <c r="E3" s="1466"/>
      <c r="F3" s="1467"/>
      <c r="G3" s="292" t="s">
        <v>389</v>
      </c>
      <c r="H3" s="294" t="s">
        <v>236</v>
      </c>
      <c r="I3" s="292" t="s">
        <v>389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392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449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393</v>
      </c>
      <c r="C9" s="264" t="s">
        <v>531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376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537</v>
      </c>
      <c r="C11" s="271" t="s">
        <v>538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385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437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437</v>
      </c>
      <c r="B16" s="285" t="s">
        <v>170</v>
      </c>
      <c r="C16" s="274" t="s">
        <v>468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437</v>
      </c>
      <c r="B17" s="286" t="s">
        <v>107</v>
      </c>
      <c r="C17" s="275" t="s">
        <v>298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437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437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437</v>
      </c>
      <c r="B20" s="286" t="s">
        <v>112</v>
      </c>
      <c r="C20" s="275" t="s">
        <v>299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581</v>
      </c>
      <c r="C21" s="263" t="s">
        <v>580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582</v>
      </c>
      <c r="C22" s="273" t="s">
        <v>583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585</v>
      </c>
      <c r="C23" s="274" t="s">
        <v>300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584</v>
      </c>
      <c r="B24" s="286" t="s">
        <v>301</v>
      </c>
      <c r="C24" s="276" t="s">
        <v>302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478</v>
      </c>
      <c r="C25" s="276" t="s">
        <v>477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437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437</v>
      </c>
      <c r="B28" s="285" t="s">
        <v>101</v>
      </c>
      <c r="C28" s="274" t="s">
        <v>467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437</v>
      </c>
      <c r="B29" s="285" t="s">
        <v>102</v>
      </c>
      <c r="C29" s="274" t="s">
        <v>286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437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437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443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444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287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283</v>
      </c>
      <c r="C41" s="264" t="s">
        <v>284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590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590</v>
      </c>
      <c r="B44" s="310" t="s">
        <v>272</v>
      </c>
      <c r="C44" s="279" t="s">
        <v>492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333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4" t="s">
        <v>570</v>
      </c>
      <c r="E1" s="1424"/>
      <c r="F1" s="1424"/>
      <c r="G1" s="1424"/>
      <c r="H1" s="1424"/>
    </row>
    <row r="2" spans="1:8" ht="12.75">
      <c r="A2" s="1424" t="s">
        <v>575</v>
      </c>
      <c r="B2" s="1424"/>
      <c r="C2" s="1424"/>
      <c r="D2" s="1424"/>
      <c r="E2" s="1424"/>
      <c r="F2" s="1424"/>
      <c r="G2" s="1424"/>
      <c r="H2" s="1424"/>
    </row>
    <row r="3" spans="3:7" ht="12.75">
      <c r="C3" t="s">
        <v>574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74" t="s">
        <v>59</v>
      </c>
      <c r="B5" s="1474"/>
      <c r="C5" s="1474"/>
      <c r="D5" s="1474"/>
      <c r="E5" s="1474"/>
      <c r="F5" s="1474"/>
      <c r="G5" s="1474"/>
      <c r="H5" s="1474"/>
    </row>
    <row r="6" spans="1:8" ht="12.75">
      <c r="A6" s="1474" t="s">
        <v>576</v>
      </c>
      <c r="B6" s="1474"/>
      <c r="C6" s="1474"/>
      <c r="D6" s="1474"/>
      <c r="E6" s="1474"/>
      <c r="F6" s="1474"/>
      <c r="G6" s="1474"/>
      <c r="H6" s="1474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27" t="s">
        <v>439</v>
      </c>
      <c r="B8" s="1475" t="s">
        <v>440</v>
      </c>
      <c r="C8" s="1476"/>
      <c r="D8" s="1475" t="s">
        <v>441</v>
      </c>
      <c r="E8" s="1476"/>
      <c r="F8" s="63" t="s">
        <v>442</v>
      </c>
      <c r="G8" s="1475" t="s">
        <v>136</v>
      </c>
      <c r="H8" s="1476"/>
    </row>
    <row r="9" spans="1:8" ht="12.75">
      <c r="A9" s="1428"/>
      <c r="B9" s="1472">
        <v>2008</v>
      </c>
      <c r="C9" s="1473"/>
      <c r="D9" s="1472">
        <v>2009</v>
      </c>
      <c r="E9" s="1473"/>
      <c r="F9" s="408">
        <v>2010</v>
      </c>
      <c r="G9" s="408">
        <v>2011</v>
      </c>
      <c r="H9" s="408">
        <v>2012</v>
      </c>
    </row>
    <row r="10" spans="1:8" ht="96.75" customHeight="1">
      <c r="A10" s="1429"/>
      <c r="B10" s="63" t="s">
        <v>138</v>
      </c>
      <c r="C10" s="63" t="s">
        <v>438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566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567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568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569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Доходы!E44+Доходы!E56</f>
        <v>5166</v>
      </c>
      <c r="G14" s="512">
        <f>F14*1.07</f>
        <v>5527.62</v>
      </c>
      <c r="H14" s="512">
        <f>G14*1.07</f>
        <v>5914.5534</v>
      </c>
    </row>
    <row r="15" spans="1:8" ht="15.75" customHeight="1">
      <c r="A15" s="512" t="s">
        <v>416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24144.199999999997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567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24144.199999999997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332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Доходы!E84</f>
        <v>24144.199999999997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420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421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567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422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423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424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425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426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427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428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432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433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434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435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436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567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77" t="s">
        <v>679</v>
      </c>
      <c r="C1" s="1477"/>
      <c r="D1" s="1477"/>
      <c r="E1" s="1477"/>
      <c r="F1" s="1477"/>
      <c r="G1" s="1477"/>
      <c r="H1" s="1477"/>
      <c r="I1" s="1477"/>
      <c r="J1" s="1477"/>
      <c r="K1" s="1477"/>
    </row>
    <row r="2" spans="1:11" ht="14.25" hidden="1">
      <c r="A2" s="527"/>
      <c r="B2" s="1477" t="s">
        <v>781</v>
      </c>
      <c r="C2" s="1477"/>
      <c r="D2" s="1477"/>
      <c r="E2" s="1477"/>
      <c r="F2" s="1477"/>
      <c r="G2" s="1477"/>
      <c r="H2" s="1477"/>
      <c r="I2" s="1477"/>
      <c r="J2" s="1477"/>
      <c r="K2" s="1477"/>
    </row>
    <row r="3" spans="1:11" ht="14.25" hidden="1">
      <c r="A3" s="527"/>
      <c r="B3" s="1477" t="s">
        <v>782</v>
      </c>
      <c r="C3" s="1477"/>
      <c r="D3" s="1477"/>
      <c r="E3" s="1477"/>
      <c r="F3" s="1477"/>
      <c r="G3" s="1477"/>
      <c r="H3" s="1477"/>
      <c r="I3" s="1477"/>
      <c r="J3" s="1477"/>
      <c r="K3" s="1477"/>
    </row>
    <row r="4" spans="1:11" ht="14.25" hidden="1">
      <c r="A4" s="527"/>
      <c r="B4" s="1477" t="s">
        <v>799</v>
      </c>
      <c r="C4" s="1477"/>
      <c r="D4" s="1477"/>
      <c r="E4" s="1477"/>
      <c r="F4" s="1477"/>
      <c r="G4" s="1477"/>
      <c r="H4" s="1477"/>
      <c r="I4" s="1477"/>
      <c r="J4" s="1477"/>
      <c r="K4" s="1477"/>
    </row>
    <row r="5" spans="1:11" ht="15">
      <c r="A5" s="1478" t="s">
        <v>800</v>
      </c>
      <c r="B5" s="1478"/>
      <c r="C5" s="1478"/>
      <c r="D5" s="1478"/>
      <c r="E5" s="1478"/>
      <c r="F5" s="1478"/>
      <c r="G5" s="1478"/>
      <c r="H5" s="1478"/>
      <c r="I5" s="1478"/>
      <c r="J5" s="834"/>
      <c r="K5" s="834"/>
    </row>
    <row r="6" spans="1:11" ht="15">
      <c r="A6" s="1478" t="s">
        <v>783</v>
      </c>
      <c r="B6" s="1478"/>
      <c r="C6" s="1478"/>
      <c r="D6" s="1478"/>
      <c r="E6" s="1478"/>
      <c r="F6" s="1478"/>
      <c r="G6" s="1478"/>
      <c r="H6" s="1478"/>
      <c r="I6" s="1478"/>
      <c r="J6" s="834"/>
      <c r="K6" s="834"/>
    </row>
    <row r="7" spans="1:11" ht="18" thickBot="1">
      <c r="A7" s="1479" t="s">
        <v>784</v>
      </c>
      <c r="B7" s="1479"/>
      <c r="C7" s="1479"/>
      <c r="D7" s="1479"/>
      <c r="E7" s="1479"/>
      <c r="F7" s="1479"/>
      <c r="G7" s="1479"/>
      <c r="H7" s="1479"/>
      <c r="I7" s="1479"/>
      <c r="J7" s="834"/>
      <c r="K7" s="834"/>
    </row>
    <row r="8" spans="1:11" ht="18" hidden="1" thickBot="1">
      <c r="A8" s="835"/>
      <c r="B8" s="1480" t="s">
        <v>798</v>
      </c>
      <c r="C8" s="1481"/>
      <c r="D8" s="1481"/>
      <c r="E8" s="1481"/>
      <c r="F8" s="1481"/>
      <c r="G8" s="953"/>
      <c r="H8" s="953"/>
      <c r="I8" s="846" t="s">
        <v>790</v>
      </c>
      <c r="J8" s="847" t="s">
        <v>791</v>
      </c>
      <c r="K8" s="848" t="s">
        <v>792</v>
      </c>
    </row>
    <row r="9" spans="1:11" ht="15.75" hidden="1" thickBot="1">
      <c r="A9" s="842"/>
      <c r="B9" s="1482" t="s">
        <v>785</v>
      </c>
      <c r="C9" s="1483"/>
      <c r="D9" s="1483"/>
      <c r="E9" s="1483"/>
      <c r="F9" s="1483"/>
      <c r="G9" s="952"/>
      <c r="H9" s="952"/>
      <c r="I9" s="850">
        <f>SUM(I10:I12)</f>
        <v>154000</v>
      </c>
      <c r="J9" s="888">
        <f>SUM(J10:J12)</f>
        <v>151145.69</v>
      </c>
      <c r="K9" s="889">
        <f>SUM(K10:K12)</f>
        <v>158883.44950000005</v>
      </c>
    </row>
    <row r="10" spans="1:11" ht="17.25" hidden="1">
      <c r="A10" s="843"/>
      <c r="B10" s="1484" t="s">
        <v>568</v>
      </c>
      <c r="C10" s="1485"/>
      <c r="D10" s="1485"/>
      <c r="E10" s="1485"/>
      <c r="F10" s="1486"/>
      <c r="G10" s="954"/>
      <c r="H10" s="954"/>
      <c r="I10" s="849">
        <f>Доходы!E20</f>
        <v>124689.8</v>
      </c>
      <c r="J10" s="890">
        <f>I10*1.05+556.6</f>
        <v>131480.89</v>
      </c>
      <c r="K10" s="891">
        <f>J10*1.05</f>
        <v>138054.93450000003</v>
      </c>
    </row>
    <row r="11" spans="1:11" ht="17.25" hidden="1">
      <c r="A11" s="843"/>
      <c r="B11" s="1487" t="s">
        <v>569</v>
      </c>
      <c r="C11" s="1488"/>
      <c r="D11" s="1488"/>
      <c r="E11" s="1488"/>
      <c r="F11" s="1489"/>
      <c r="G11" s="955"/>
      <c r="H11" s="955"/>
      <c r="I11" s="844">
        <f>Доходы!E36</f>
        <v>5166</v>
      </c>
      <c r="J11" s="892">
        <f>I11*1.05</f>
        <v>5424.3</v>
      </c>
      <c r="K11" s="893">
        <f>J11*1.05</f>
        <v>5695.515</v>
      </c>
    </row>
    <row r="12" spans="1:11" ht="17.25" hidden="1">
      <c r="A12" s="843"/>
      <c r="B12" s="1487" t="s">
        <v>788</v>
      </c>
      <c r="C12" s="1488"/>
      <c r="D12" s="1488"/>
      <c r="E12" s="1488"/>
      <c r="F12" s="1489"/>
      <c r="G12" s="955"/>
      <c r="H12" s="955"/>
      <c r="I12" s="844">
        <f>SUM(I13:I17)</f>
        <v>24144.199999999997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0" t="s">
        <v>332</v>
      </c>
      <c r="C13" s="1491"/>
      <c r="D13" s="1491"/>
      <c r="E13" s="1491"/>
      <c r="F13" s="1492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0" t="str">
        <f>Доходы!D87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1"/>
      <c r="D14" s="1491"/>
      <c r="E14" s="1491"/>
      <c r="F14" s="1492"/>
      <c r="G14" s="956"/>
      <c r="H14" s="956"/>
      <c r="I14" s="845">
        <f>Доходы!E87</f>
        <v>4334.9</v>
      </c>
      <c r="J14" s="896">
        <v>3628.3</v>
      </c>
      <c r="K14" s="897">
        <v>3863.9</v>
      </c>
    </row>
    <row r="15" spans="1:11" ht="17.25" hidden="1">
      <c r="A15" s="843"/>
      <c r="B15" s="1490" t="str">
        <f>Доходы!D88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1"/>
      <c r="D15" s="1491"/>
      <c r="E15" s="1491"/>
      <c r="F15" s="1492"/>
      <c r="G15" s="956"/>
      <c r="H15" s="956"/>
      <c r="I15" s="845">
        <f>Доходы!E88</f>
        <v>7.5</v>
      </c>
      <c r="J15" s="896">
        <v>5.3</v>
      </c>
      <c r="K15" s="897">
        <v>5.6</v>
      </c>
    </row>
    <row r="16" spans="1:11" ht="17.25" hidden="1">
      <c r="A16" s="843"/>
      <c r="B16" s="1493" t="str">
        <f>Доходы!D91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94"/>
      <c r="D16" s="1494"/>
      <c r="E16" s="1494"/>
      <c r="F16" s="1495"/>
      <c r="G16" s="957"/>
      <c r="H16" s="957"/>
      <c r="I16" s="845">
        <f>Доходы!E91</f>
        <v>14830.8</v>
      </c>
      <c r="J16" s="896">
        <v>8312.4</v>
      </c>
      <c r="K16" s="897">
        <v>8820</v>
      </c>
    </row>
    <row r="17" spans="1:11" ht="18" hidden="1" thickBot="1">
      <c r="A17" s="843"/>
      <c r="B17" s="1496" t="str">
        <f>Доходы!D92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97"/>
      <c r="D17" s="1497"/>
      <c r="E17" s="1497"/>
      <c r="F17" s="1498"/>
      <c r="G17" s="958"/>
      <c r="H17" s="958"/>
      <c r="I17" s="851">
        <f>Доходы!E92</f>
        <v>4971</v>
      </c>
      <c r="J17" s="898">
        <v>2294.5</v>
      </c>
      <c r="K17" s="899">
        <v>2443.5</v>
      </c>
    </row>
    <row r="18" spans="1:11" ht="15.75" thickBot="1">
      <c r="A18" s="842"/>
      <c r="B18" s="1499" t="s">
        <v>789</v>
      </c>
      <c r="C18" s="1500"/>
      <c r="D18" s="1500"/>
      <c r="E18" s="1500"/>
      <c r="F18" s="1500"/>
      <c r="G18" s="1508" t="s">
        <v>801</v>
      </c>
      <c r="H18" s="1509"/>
      <c r="I18" s="836" t="s">
        <v>790</v>
      </c>
      <c r="J18" s="900" t="s">
        <v>791</v>
      </c>
      <c r="K18" s="901" t="s">
        <v>793</v>
      </c>
    </row>
    <row r="19" spans="1:11" ht="51" thickBot="1">
      <c r="A19" s="817" t="s">
        <v>574</v>
      </c>
      <c r="B19" s="858" t="s">
        <v>188</v>
      </c>
      <c r="C19" s="767" t="s">
        <v>349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802</v>
      </c>
      <c r="I19" s="1009" t="s">
        <v>790</v>
      </c>
      <c r="J19" s="900" t="s">
        <v>791</v>
      </c>
      <c r="K19" s="901" t="s">
        <v>793</v>
      </c>
    </row>
    <row r="20" spans="1:11" ht="13.5" thickBot="1">
      <c r="A20" s="199" t="s">
        <v>502</v>
      </c>
      <c r="B20" s="859">
        <v>2</v>
      </c>
      <c r="C20" s="768" t="s">
        <v>377</v>
      </c>
      <c r="D20" s="131" t="s">
        <v>459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452</v>
      </c>
      <c r="B22" s="861" t="s">
        <v>83</v>
      </c>
      <c r="C22" s="789" t="s">
        <v>67</v>
      </c>
      <c r="D22" s="790" t="s">
        <v>362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502</v>
      </c>
      <c r="B23" s="862" t="s">
        <v>113</v>
      </c>
      <c r="C23" s="792" t="s">
        <v>67</v>
      </c>
      <c r="D23" s="793" t="s">
        <v>361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364</v>
      </c>
      <c r="C24" s="725" t="s">
        <v>67</v>
      </c>
      <c r="D24" s="726" t="s">
        <v>361</v>
      </c>
      <c r="E24" s="726" t="s">
        <v>365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361</v>
      </c>
      <c r="E25" s="715" t="s">
        <v>365</v>
      </c>
      <c r="F25" s="972" t="s">
        <v>764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552</v>
      </c>
      <c r="B26" s="865" t="s">
        <v>625</v>
      </c>
      <c r="C26" s="795" t="s">
        <v>67</v>
      </c>
      <c r="D26" s="796" t="s">
        <v>379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383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394</v>
      </c>
      <c r="B30" s="766" t="s">
        <v>698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380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689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690</v>
      </c>
      <c r="B35" s="765" t="s">
        <v>683</v>
      </c>
      <c r="C35" s="770">
        <v>925</v>
      </c>
      <c r="D35" s="724">
        <v>103</v>
      </c>
      <c r="E35" s="724" t="s">
        <v>413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363</v>
      </c>
      <c r="C36" s="786" t="s">
        <v>437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452</v>
      </c>
      <c r="B37" s="861" t="s">
        <v>83</v>
      </c>
      <c r="C37" s="789" t="s">
        <v>437</v>
      </c>
      <c r="D37" s="790" t="s">
        <v>362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377</v>
      </c>
      <c r="B38" s="867" t="s">
        <v>626</v>
      </c>
      <c r="C38" s="792" t="s">
        <v>437</v>
      </c>
      <c r="D38" s="793" t="s">
        <v>381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437</v>
      </c>
      <c r="D39" s="726" t="s">
        <v>381</v>
      </c>
      <c r="E39" s="726" t="s">
        <v>382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437</v>
      </c>
      <c r="D40" s="715" t="s">
        <v>381</v>
      </c>
      <c r="E40" s="715" t="s">
        <v>382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699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437</v>
      </c>
      <c r="D42" s="726" t="s">
        <v>381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691</v>
      </c>
      <c r="B44" s="783" t="s">
        <v>684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692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528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459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460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341</v>
      </c>
      <c r="B52" s="765" t="s">
        <v>685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330</v>
      </c>
      <c r="C53" s="795" t="s">
        <v>437</v>
      </c>
      <c r="D53" s="796" t="s">
        <v>629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496</v>
      </c>
      <c r="B54" s="766" t="s">
        <v>701</v>
      </c>
      <c r="C54" s="725" t="s">
        <v>437</v>
      </c>
      <c r="D54" s="726" t="s">
        <v>629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437</v>
      </c>
      <c r="D55" s="715" t="s">
        <v>629</v>
      </c>
      <c r="E55" s="715" t="s">
        <v>700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533</v>
      </c>
      <c r="B56" s="863" t="s">
        <v>334</v>
      </c>
      <c r="C56" s="725" t="s">
        <v>437</v>
      </c>
      <c r="D56" s="726" t="s">
        <v>629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378</v>
      </c>
      <c r="B57" s="864" t="s">
        <v>636</v>
      </c>
      <c r="C57" s="714" t="s">
        <v>437</v>
      </c>
      <c r="D57" s="715" t="s">
        <v>629</v>
      </c>
      <c r="E57" s="715" t="s">
        <v>189</v>
      </c>
      <c r="F57" s="972" t="s">
        <v>693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601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412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607</v>
      </c>
      <c r="B60" s="766" t="s">
        <v>702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608</v>
      </c>
      <c r="B61" s="765" t="e">
        <f>#REF!</f>
        <v>#REF!</v>
      </c>
      <c r="C61" s="714" t="s">
        <v>437</v>
      </c>
      <c r="D61" s="715" t="s">
        <v>629</v>
      </c>
      <c r="E61" s="715" t="s">
        <v>375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609</v>
      </c>
      <c r="B62" s="766" t="s">
        <v>703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610</v>
      </c>
      <c r="B63" s="765" t="e">
        <f>#REF!</f>
        <v>#REF!</v>
      </c>
      <c r="C63" s="770">
        <v>968</v>
      </c>
      <c r="D63" s="724">
        <v>113</v>
      </c>
      <c r="E63" s="724" t="s">
        <v>704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668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669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767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768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769</v>
      </c>
      <c r="B68" s="766" t="s">
        <v>709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770</v>
      </c>
      <c r="B69" s="765" t="e">
        <f>#REF!</f>
        <v>#REF!</v>
      </c>
      <c r="C69" s="769">
        <v>968</v>
      </c>
      <c r="D69" s="722">
        <v>113</v>
      </c>
      <c r="E69" s="722" t="s">
        <v>707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453</v>
      </c>
      <c r="B70" s="861" t="s">
        <v>195</v>
      </c>
      <c r="C70" s="789" t="s">
        <v>437</v>
      </c>
      <c r="D70" s="790" t="s">
        <v>374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628</v>
      </c>
      <c r="C71" s="792" t="s">
        <v>437</v>
      </c>
      <c r="D71" s="793" t="s">
        <v>328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497</v>
      </c>
      <c r="B72" s="766" t="s">
        <v>727</v>
      </c>
      <c r="C72" s="725" t="s">
        <v>437</v>
      </c>
      <c r="D72" s="726" t="s">
        <v>328</v>
      </c>
      <c r="E72" s="726" t="s">
        <v>501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715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716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713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714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534</v>
      </c>
      <c r="B77" s="766" t="s">
        <v>711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437</v>
      </c>
      <c r="D78" s="732" t="s">
        <v>328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454</v>
      </c>
      <c r="B79" s="861" t="s">
        <v>592</v>
      </c>
      <c r="C79" s="789" t="s">
        <v>437</v>
      </c>
      <c r="D79" s="790" t="s">
        <v>603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637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706</v>
      </c>
      <c r="C81" s="735">
        <v>968</v>
      </c>
      <c r="D81" s="727">
        <v>401</v>
      </c>
      <c r="E81" s="727" t="s">
        <v>638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772</v>
      </c>
      <c r="B82" s="765" t="s">
        <v>686</v>
      </c>
      <c r="C82" s="769">
        <v>968</v>
      </c>
      <c r="D82" s="722">
        <v>401</v>
      </c>
      <c r="E82" s="722" t="s">
        <v>638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536</v>
      </c>
      <c r="B83" s="801" t="s">
        <v>743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744</v>
      </c>
      <c r="C84" s="735">
        <v>968</v>
      </c>
      <c r="D84" s="727">
        <v>410</v>
      </c>
      <c r="E84" s="727" t="s">
        <v>742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639</v>
      </c>
      <c r="B85" s="765" t="s">
        <v>684</v>
      </c>
      <c r="C85" s="769">
        <v>968</v>
      </c>
      <c r="D85" s="722">
        <v>410</v>
      </c>
      <c r="E85" s="722" t="s">
        <v>742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593</v>
      </c>
      <c r="C86" s="792" t="s">
        <v>437</v>
      </c>
      <c r="D86" s="793" t="s">
        <v>602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595</v>
      </c>
      <c r="C87" s="735">
        <v>968</v>
      </c>
      <c r="D87" s="727">
        <v>412</v>
      </c>
      <c r="E87" s="727" t="s">
        <v>594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773</v>
      </c>
      <c r="B88" s="765" t="e">
        <f>#REF!</f>
        <v>#REF!</v>
      </c>
      <c r="C88" s="770">
        <v>968</v>
      </c>
      <c r="D88" s="724">
        <v>412</v>
      </c>
      <c r="E88" s="724" t="s">
        <v>594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455</v>
      </c>
      <c r="B89" s="861" t="s">
        <v>197</v>
      </c>
      <c r="C89" s="789" t="s">
        <v>437</v>
      </c>
      <c r="D89" s="790" t="s">
        <v>317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303</v>
      </c>
      <c r="B90" s="862" t="s">
        <v>318</v>
      </c>
      <c r="C90" s="792" t="s">
        <v>437</v>
      </c>
      <c r="D90" s="793" t="s">
        <v>319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728</v>
      </c>
      <c r="C91" s="733" t="s">
        <v>437</v>
      </c>
      <c r="D91" s="734" t="s">
        <v>319</v>
      </c>
      <c r="E91" s="734" t="s">
        <v>320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437</v>
      </c>
      <c r="D92" s="726" t="s">
        <v>319</v>
      </c>
      <c r="E92" s="726" t="s">
        <v>322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640</v>
      </c>
      <c r="B93" s="765" t="e">
        <f>#REF!</f>
        <v>#REF!</v>
      </c>
      <c r="C93" s="714" t="s">
        <v>437</v>
      </c>
      <c r="D93" s="715" t="s">
        <v>319</v>
      </c>
      <c r="E93" s="715" t="s">
        <v>322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641</v>
      </c>
      <c r="B94" s="871" t="s">
        <v>729</v>
      </c>
      <c r="C94" s="725" t="s">
        <v>437</v>
      </c>
      <c r="D94" s="726" t="s">
        <v>319</v>
      </c>
      <c r="E94" s="726" t="s">
        <v>323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642</v>
      </c>
      <c r="B95" s="765" t="e">
        <f>#REF!</f>
        <v>#REF!</v>
      </c>
      <c r="C95" s="714" t="s">
        <v>437</v>
      </c>
      <c r="D95" s="715" t="s">
        <v>319</v>
      </c>
      <c r="E95" s="715" t="s">
        <v>323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643</v>
      </c>
      <c r="B96" s="863" t="s">
        <v>24</v>
      </c>
      <c r="C96" s="725" t="s">
        <v>437</v>
      </c>
      <c r="D96" s="726" t="s">
        <v>319</v>
      </c>
      <c r="E96" s="726" t="s">
        <v>324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644</v>
      </c>
      <c r="B97" s="765" t="e">
        <f>#REF!</f>
        <v>#REF!</v>
      </c>
      <c r="C97" s="714" t="s">
        <v>437</v>
      </c>
      <c r="D97" s="715" t="s">
        <v>319</v>
      </c>
      <c r="E97" s="715" t="s">
        <v>324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730</v>
      </c>
      <c r="B98" s="863" t="s">
        <v>613</v>
      </c>
      <c r="C98" s="725" t="s">
        <v>437</v>
      </c>
      <c r="D98" s="726" t="s">
        <v>319</v>
      </c>
      <c r="E98" s="726" t="s">
        <v>326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731</v>
      </c>
      <c r="B99" s="765" t="e">
        <f>#REF!</f>
        <v>#REF!</v>
      </c>
      <c r="C99" s="714" t="s">
        <v>437</v>
      </c>
      <c r="D99" s="715" t="s">
        <v>319</v>
      </c>
      <c r="E99" s="715" t="s">
        <v>326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645</v>
      </c>
      <c r="B100" s="870" t="s">
        <v>717</v>
      </c>
      <c r="C100" s="733" t="s">
        <v>437</v>
      </c>
      <c r="D100" s="734" t="s">
        <v>319</v>
      </c>
      <c r="E100" s="734" t="s">
        <v>327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646</v>
      </c>
      <c r="B101" s="863" t="s">
        <v>368</v>
      </c>
      <c r="C101" s="725" t="s">
        <v>437</v>
      </c>
      <c r="D101" s="726" t="s">
        <v>319</v>
      </c>
      <c r="E101" s="726" t="s">
        <v>369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647</v>
      </c>
      <c r="B102" s="765" t="e">
        <f>#REF!</f>
        <v>#REF!</v>
      </c>
      <c r="C102" s="714" t="s">
        <v>437</v>
      </c>
      <c r="D102" s="715" t="s">
        <v>319</v>
      </c>
      <c r="E102" s="715" t="s">
        <v>369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648</v>
      </c>
      <c r="B103" s="871" t="s">
        <v>370</v>
      </c>
      <c r="C103" s="725" t="s">
        <v>437</v>
      </c>
      <c r="D103" s="726" t="s">
        <v>319</v>
      </c>
      <c r="E103" s="726" t="s">
        <v>308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649</v>
      </c>
      <c r="B104" s="765" t="e">
        <f>#REF!</f>
        <v>#REF!</v>
      </c>
      <c r="C104" s="714" t="s">
        <v>437</v>
      </c>
      <c r="D104" s="715" t="s">
        <v>319</v>
      </c>
      <c r="E104" s="715" t="s">
        <v>308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650</v>
      </c>
      <c r="B105" s="871" t="s">
        <v>307</v>
      </c>
      <c r="C105" s="725" t="s">
        <v>437</v>
      </c>
      <c r="D105" s="726" t="s">
        <v>319</v>
      </c>
      <c r="E105" s="726" t="s">
        <v>718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651</v>
      </c>
      <c r="B106" s="765" t="e">
        <f>#REF!</f>
        <v>#REF!</v>
      </c>
      <c r="C106" s="714" t="s">
        <v>437</v>
      </c>
      <c r="D106" s="715" t="s">
        <v>319</v>
      </c>
      <c r="E106" s="715" t="s">
        <v>718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652</v>
      </c>
      <c r="B107" s="872" t="s">
        <v>487</v>
      </c>
      <c r="C107" s="733" t="s">
        <v>437</v>
      </c>
      <c r="D107" s="734" t="s">
        <v>319</v>
      </c>
      <c r="E107" s="734" t="s">
        <v>488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653</v>
      </c>
      <c r="B108" s="766" t="s">
        <v>719</v>
      </c>
      <c r="C108" s="725" t="s">
        <v>437</v>
      </c>
      <c r="D108" s="726" t="s">
        <v>319</v>
      </c>
      <c r="E108" s="726" t="s">
        <v>486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654</v>
      </c>
      <c r="B109" s="765" t="e">
        <f>#REF!</f>
        <v>#REF!</v>
      </c>
      <c r="C109" s="714" t="s">
        <v>437</v>
      </c>
      <c r="D109" s="715" t="s">
        <v>319</v>
      </c>
      <c r="E109" s="715" t="s">
        <v>486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655</v>
      </c>
      <c r="B110" s="766" t="s">
        <v>720</v>
      </c>
      <c r="C110" s="725" t="s">
        <v>437</v>
      </c>
      <c r="D110" s="726" t="s">
        <v>319</v>
      </c>
      <c r="E110" s="726" t="s">
        <v>489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656</v>
      </c>
      <c r="B111" s="765" t="e">
        <f>#REF!</f>
        <v>#REF!</v>
      </c>
      <c r="C111" s="714" t="s">
        <v>437</v>
      </c>
      <c r="D111" s="715" t="s">
        <v>319</v>
      </c>
      <c r="E111" s="715" t="s">
        <v>489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657</v>
      </c>
      <c r="B112" s="766" t="s">
        <v>739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658</v>
      </c>
      <c r="B113" s="765" t="e">
        <f>#REF!</f>
        <v>#REF!</v>
      </c>
      <c r="C113" s="714" t="s">
        <v>437</v>
      </c>
      <c r="D113" s="715" t="s">
        <v>319</v>
      </c>
      <c r="E113" s="715" t="s">
        <v>738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740</v>
      </c>
      <c r="B114" s="766" t="s">
        <v>722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741</v>
      </c>
      <c r="B115" s="765" t="e">
        <f>#REF!</f>
        <v>#REF!</v>
      </c>
      <c r="C115" s="714" t="s">
        <v>437</v>
      </c>
      <c r="D115" s="715" t="s">
        <v>319</v>
      </c>
      <c r="E115" s="715" t="s">
        <v>721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659</v>
      </c>
      <c r="B116" s="872" t="s">
        <v>723</v>
      </c>
      <c r="C116" s="733" t="s">
        <v>437</v>
      </c>
      <c r="D116" s="734" t="s">
        <v>319</v>
      </c>
      <c r="E116" s="734" t="s">
        <v>490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660</v>
      </c>
      <c r="B117" s="766" t="s">
        <v>724</v>
      </c>
      <c r="C117" s="725" t="s">
        <v>437</v>
      </c>
      <c r="D117" s="726" t="s">
        <v>319</v>
      </c>
      <c r="E117" s="726" t="s">
        <v>491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661</v>
      </c>
      <c r="B118" s="765" t="e">
        <f>#REF!</f>
        <v>#REF!</v>
      </c>
      <c r="C118" s="714" t="s">
        <v>437</v>
      </c>
      <c r="D118" s="715" t="s">
        <v>319</v>
      </c>
      <c r="E118" s="715" t="s">
        <v>491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662</v>
      </c>
      <c r="B119" s="766" t="s">
        <v>725</v>
      </c>
      <c r="C119" s="725" t="s">
        <v>437</v>
      </c>
      <c r="D119" s="726" t="s">
        <v>319</v>
      </c>
      <c r="E119" s="726" t="s">
        <v>505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663</v>
      </c>
      <c r="B120" s="765" t="e">
        <f>#REF!</f>
        <v>#REF!</v>
      </c>
      <c r="C120" s="714" t="s">
        <v>437</v>
      </c>
      <c r="D120" s="715" t="s">
        <v>319</v>
      </c>
      <c r="E120" s="715" t="s">
        <v>505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732</v>
      </c>
      <c r="B121" s="871" t="s">
        <v>114</v>
      </c>
      <c r="C121" s="725" t="s">
        <v>437</v>
      </c>
      <c r="D121" s="726" t="s">
        <v>319</v>
      </c>
      <c r="E121" s="726" t="s">
        <v>600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733</v>
      </c>
      <c r="B122" s="765" t="e">
        <f>#REF!</f>
        <v>#REF!</v>
      </c>
      <c r="C122" s="714" t="s">
        <v>437</v>
      </c>
      <c r="D122" s="715" t="s">
        <v>319</v>
      </c>
      <c r="E122" s="715" t="s">
        <v>600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456</v>
      </c>
      <c r="B123" s="861" t="s">
        <v>508</v>
      </c>
      <c r="C123" s="789" t="s">
        <v>437</v>
      </c>
      <c r="D123" s="790" t="s">
        <v>509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304</v>
      </c>
      <c r="B124" s="862" t="s">
        <v>511</v>
      </c>
      <c r="C124" s="792" t="s">
        <v>437</v>
      </c>
      <c r="D124" s="793" t="s">
        <v>510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512</v>
      </c>
      <c r="C125" s="725" t="s">
        <v>437</v>
      </c>
      <c r="D125" s="726" t="s">
        <v>510</v>
      </c>
      <c r="E125" s="726" t="s">
        <v>513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437</v>
      </c>
      <c r="D126" s="732" t="s">
        <v>510</v>
      </c>
      <c r="E126" s="732" t="s">
        <v>513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457</v>
      </c>
      <c r="B127" s="861" t="s">
        <v>204</v>
      </c>
      <c r="C127" s="789" t="s">
        <v>437</v>
      </c>
      <c r="D127" s="790" t="s">
        <v>292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746</v>
      </c>
      <c r="C128" s="792" t="s">
        <v>437</v>
      </c>
      <c r="D128" s="793" t="s">
        <v>747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754</v>
      </c>
      <c r="C129" s="725" t="s">
        <v>437</v>
      </c>
      <c r="D129" s="726" t="s">
        <v>747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757</v>
      </c>
      <c r="C130" s="725" t="s">
        <v>437</v>
      </c>
      <c r="D130" s="726" t="s">
        <v>747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778</v>
      </c>
      <c r="B131" s="765" t="e">
        <f>#REF!</f>
        <v>#REF!</v>
      </c>
      <c r="C131" s="714" t="s">
        <v>437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779</v>
      </c>
      <c r="B132" s="766" t="s">
        <v>758</v>
      </c>
      <c r="C132" s="725" t="s">
        <v>437</v>
      </c>
      <c r="D132" s="726" t="s">
        <v>747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780</v>
      </c>
      <c r="B133" s="765" t="e">
        <f>#REF!</f>
        <v>#REF!</v>
      </c>
      <c r="C133" s="714" t="s">
        <v>437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291</v>
      </c>
      <c r="C134" s="792" t="s">
        <v>437</v>
      </c>
      <c r="D134" s="793" t="s">
        <v>293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771</v>
      </c>
      <c r="C135" s="725" t="s">
        <v>437</v>
      </c>
      <c r="D135" s="726" t="s">
        <v>293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437</v>
      </c>
      <c r="D136" s="715" t="s">
        <v>293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674</v>
      </c>
      <c r="B137" s="863" t="s">
        <v>295</v>
      </c>
      <c r="C137" s="725" t="s">
        <v>437</v>
      </c>
      <c r="D137" s="726" t="s">
        <v>293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675</v>
      </c>
      <c r="B138" s="765" t="e">
        <f>#REF!</f>
        <v>#REF!</v>
      </c>
      <c r="C138" s="714" t="s">
        <v>437</v>
      </c>
      <c r="D138" s="715" t="s">
        <v>293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395</v>
      </c>
      <c r="B139" s="874" t="s">
        <v>10</v>
      </c>
      <c r="C139" s="795" t="s">
        <v>437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398</v>
      </c>
      <c r="B140" s="766" t="s">
        <v>708</v>
      </c>
      <c r="C140" s="725" t="s">
        <v>437</v>
      </c>
      <c r="D140" s="726" t="s">
        <v>14</v>
      </c>
      <c r="E140" s="726" t="s">
        <v>329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399</v>
      </c>
      <c r="B141" s="765" t="e">
        <f>#REF!</f>
        <v>#REF!</v>
      </c>
      <c r="C141" s="731" t="s">
        <v>437</v>
      </c>
      <c r="D141" s="732" t="s">
        <v>14</v>
      </c>
      <c r="E141" s="732" t="s">
        <v>329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611</v>
      </c>
      <c r="B142" s="766" t="s">
        <v>710</v>
      </c>
      <c r="C142" s="725" t="s">
        <v>437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612</v>
      </c>
      <c r="B143" s="765" t="e">
        <f>#REF!</f>
        <v>#REF!</v>
      </c>
      <c r="C143" s="731" t="s">
        <v>437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371</v>
      </c>
      <c r="B144" s="861" t="s">
        <v>614</v>
      </c>
      <c r="C144" s="789" t="s">
        <v>437</v>
      </c>
      <c r="D144" s="790" t="s">
        <v>296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396</v>
      </c>
      <c r="B145" s="862" t="s">
        <v>469</v>
      </c>
      <c r="C145" s="792" t="s">
        <v>437</v>
      </c>
      <c r="D145" s="793" t="s">
        <v>297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400</v>
      </c>
      <c r="B146" s="871" t="s">
        <v>735</v>
      </c>
      <c r="C146" s="725" t="s">
        <v>437</v>
      </c>
      <c r="D146" s="737" t="s">
        <v>297</v>
      </c>
      <c r="E146" s="737" t="s">
        <v>734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401</v>
      </c>
      <c r="B147" s="765" t="e">
        <f>#REF!</f>
        <v>#REF!</v>
      </c>
      <c r="C147" s="714" t="s">
        <v>437</v>
      </c>
      <c r="D147" s="715" t="s">
        <v>297</v>
      </c>
      <c r="E147" s="715" t="s">
        <v>734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666</v>
      </c>
      <c r="B148" s="766" t="s">
        <v>604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667</v>
      </c>
      <c r="B149" s="765" t="e">
        <f>#REF!</f>
        <v>#REF!</v>
      </c>
      <c r="C149" s="770">
        <v>968</v>
      </c>
      <c r="D149" s="724">
        <v>801</v>
      </c>
      <c r="E149" s="724" t="s">
        <v>736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437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670</v>
      </c>
      <c r="C151" s="795" t="s">
        <v>437</v>
      </c>
      <c r="D151" s="797" t="s">
        <v>673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437</v>
      </c>
      <c r="D152" s="737" t="s">
        <v>673</v>
      </c>
      <c r="E152" s="727" t="s">
        <v>672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752</v>
      </c>
      <c r="C153" s="714" t="s">
        <v>437</v>
      </c>
      <c r="D153" s="739" t="s">
        <v>673</v>
      </c>
      <c r="E153" s="829" t="s">
        <v>672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476</v>
      </c>
      <c r="C154" s="795" t="s">
        <v>437</v>
      </c>
      <c r="D154" s="797" t="s">
        <v>550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437</v>
      </c>
      <c r="D155" s="737" t="s">
        <v>550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528</v>
      </c>
      <c r="C156" s="714" t="s">
        <v>437</v>
      </c>
      <c r="D156" s="739" t="s">
        <v>550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774</v>
      </c>
      <c r="B157" s="863" t="s">
        <v>33</v>
      </c>
      <c r="C157" s="725" t="s">
        <v>437</v>
      </c>
      <c r="D157" s="737" t="s">
        <v>550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775</v>
      </c>
      <c r="B158" s="864" t="s">
        <v>528</v>
      </c>
      <c r="C158" s="714" t="s">
        <v>437</v>
      </c>
      <c r="D158" s="739" t="s">
        <v>550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776</v>
      </c>
      <c r="B159" s="863" t="s">
        <v>411</v>
      </c>
      <c r="C159" s="725" t="s">
        <v>437</v>
      </c>
      <c r="D159" s="737" t="s">
        <v>550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777</v>
      </c>
      <c r="B160" s="876" t="s">
        <v>528</v>
      </c>
      <c r="C160" s="731" t="s">
        <v>437</v>
      </c>
      <c r="D160" s="741" t="s">
        <v>550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586</v>
      </c>
      <c r="C161" s="808" t="s">
        <v>587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452</v>
      </c>
      <c r="B162" s="878" t="s">
        <v>83</v>
      </c>
      <c r="C162" s="810" t="s">
        <v>587</v>
      </c>
      <c r="D162" s="811" t="s">
        <v>362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402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402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335</v>
      </c>
      <c r="C165" s="746">
        <v>917</v>
      </c>
      <c r="D165" s="747" t="s">
        <v>402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605</v>
      </c>
      <c r="B166" s="880" t="s">
        <v>596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676</v>
      </c>
      <c r="B167" s="881" t="s">
        <v>597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677</v>
      </c>
      <c r="B168" s="766" t="s">
        <v>475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678</v>
      </c>
      <c r="B169" s="882" t="e">
        <f>#REF!</f>
        <v>#REF!</v>
      </c>
      <c r="C169" s="722">
        <v>968</v>
      </c>
      <c r="D169" s="722">
        <v>1102</v>
      </c>
      <c r="E169" s="722" t="s">
        <v>705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705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705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606</v>
      </c>
      <c r="B172" s="883" t="s">
        <v>598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749</v>
      </c>
      <c r="B173" s="884" t="s">
        <v>470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750</v>
      </c>
      <c r="B174" s="764" t="s">
        <v>726</v>
      </c>
      <c r="C174" s="773">
        <v>968</v>
      </c>
      <c r="D174" s="774">
        <v>1202</v>
      </c>
      <c r="E174" s="774" t="s">
        <v>474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751</v>
      </c>
      <c r="B175" s="885" t="e">
        <f>#REF!</f>
        <v>#REF!</v>
      </c>
      <c r="C175" s="886">
        <v>968</v>
      </c>
      <c r="D175" s="887">
        <v>1202</v>
      </c>
      <c r="E175" s="887" t="s">
        <v>474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510" t="s">
        <v>786</v>
      </c>
      <c r="C177" s="1511"/>
      <c r="D177" s="1511"/>
      <c r="E177" s="1511"/>
      <c r="F177" s="1512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513" t="s">
        <v>797</v>
      </c>
      <c r="C178" s="1514"/>
      <c r="D178" s="1514"/>
      <c r="E178" s="1514"/>
      <c r="F178" s="1515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516" t="s">
        <v>795</v>
      </c>
      <c r="C179" s="1517"/>
      <c r="D179" s="1517"/>
      <c r="E179" s="1517"/>
      <c r="F179" s="1518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519" t="s">
        <v>787</v>
      </c>
      <c r="C180" s="1520"/>
      <c r="D180" s="1520"/>
      <c r="E180" s="1520"/>
      <c r="F180" s="1521"/>
      <c r="G180" s="963"/>
      <c r="H180" s="963"/>
      <c r="I180" s="840" t="s">
        <v>790</v>
      </c>
      <c r="J180" s="948" t="s">
        <v>791</v>
      </c>
      <c r="K180" s="949" t="s">
        <v>792</v>
      </c>
    </row>
    <row r="181" spans="2:11" ht="15">
      <c r="B181" s="1501" t="str">
        <f>Доходы!D22</f>
        <v>Налог, взимаемый в связи с применением упрощенной системы налогообложения</v>
      </c>
      <c r="C181" s="1502"/>
      <c r="D181" s="1502"/>
      <c r="E181" s="1502"/>
      <c r="F181" s="1503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501" t="str">
        <f>Доходы!D31</f>
        <v>Единый налог на вмененный доход для отдельных видов деятельности</v>
      </c>
      <c r="C182" s="1502"/>
      <c r="D182" s="1502"/>
      <c r="E182" s="1502"/>
      <c r="F182" s="1503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501" t="e">
        <f>Доходы!#REF!</f>
        <v>#REF!</v>
      </c>
      <c r="C183" s="1502"/>
      <c r="D183" s="1502"/>
      <c r="E183" s="1502"/>
      <c r="F183" s="1503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504" t="s">
        <v>794</v>
      </c>
      <c r="C184" s="1505"/>
      <c r="D184" s="1505"/>
      <c r="E184" s="1505"/>
      <c r="F184" s="1506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507" t="s">
        <v>796</v>
      </c>
      <c r="C187" s="1507"/>
      <c r="D187" s="1507"/>
      <c r="E187" s="1507"/>
      <c r="F187" s="1507"/>
      <c r="G187" s="1507"/>
      <c r="H187" s="1507"/>
      <c r="I187" s="1507"/>
      <c r="J187" s="1507"/>
      <c r="K187" s="1507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5"/>
      <c r="B1" s="1525"/>
      <c r="C1" s="1522" t="s">
        <v>837</v>
      </c>
      <c r="D1" s="1522"/>
      <c r="E1" s="1522"/>
    </row>
    <row r="2" spans="1:5" ht="14.25">
      <c r="A2" s="1522" t="s">
        <v>336</v>
      </c>
      <c r="B2" s="1522"/>
      <c r="C2" s="1522"/>
      <c r="D2" s="1522"/>
      <c r="E2" s="1522"/>
    </row>
    <row r="3" spans="1:5" ht="14.25">
      <c r="A3" s="527"/>
      <c r="B3" s="1522" t="s">
        <v>839</v>
      </c>
      <c r="C3" s="1523"/>
      <c r="D3" s="1523"/>
      <c r="E3" s="1523"/>
    </row>
    <row r="4" spans="1:5" ht="14.25">
      <c r="A4" s="527"/>
      <c r="B4" s="1522" t="s">
        <v>842</v>
      </c>
      <c r="C4" s="1523"/>
      <c r="D4" s="1523"/>
      <c r="E4" s="1523"/>
    </row>
    <row r="5" spans="1:5" ht="14.25">
      <c r="A5" s="527"/>
      <c r="B5" s="1522" t="s">
        <v>336</v>
      </c>
      <c r="C5" s="1522"/>
      <c r="D5" s="1522"/>
      <c r="E5" s="1522"/>
    </row>
    <row r="6" spans="1:5" ht="14.25">
      <c r="A6" s="527"/>
      <c r="B6" s="1522" t="s">
        <v>841</v>
      </c>
      <c r="C6" s="1523"/>
      <c r="D6" s="1523"/>
      <c r="E6" s="1523"/>
    </row>
    <row r="7" spans="1:5" ht="48.75" customHeight="1">
      <c r="A7" s="1524" t="s">
        <v>838</v>
      </c>
      <c r="B7" s="1524"/>
      <c r="C7" s="1524"/>
      <c r="D7" s="1524"/>
      <c r="E7" s="1524"/>
    </row>
    <row r="8" spans="1:5" ht="17.25">
      <c r="A8" s="1444" t="s">
        <v>835</v>
      </c>
      <c r="B8" s="1444"/>
      <c r="C8" s="1444"/>
      <c r="D8" s="1444"/>
      <c r="E8" s="1444"/>
    </row>
    <row r="9" spans="1:5" ht="13.5" customHeight="1" thickBot="1">
      <c r="A9" s="88"/>
      <c r="B9" s="1443" t="s">
        <v>187</v>
      </c>
      <c r="C9" s="1443"/>
      <c r="D9" s="1443"/>
      <c r="E9" s="1443"/>
    </row>
    <row r="10" spans="1:5" ht="13.5" thickBot="1">
      <c r="A10" s="1066" t="s">
        <v>574</v>
      </c>
      <c r="B10" s="1067" t="s">
        <v>188</v>
      </c>
      <c r="C10" s="1067" t="s">
        <v>829</v>
      </c>
      <c r="D10" s="1067" t="s">
        <v>830</v>
      </c>
      <c r="E10" s="1068" t="s">
        <v>236</v>
      </c>
    </row>
    <row r="11" spans="1:5" ht="12.75">
      <c r="A11" s="1093" t="s">
        <v>502</v>
      </c>
      <c r="B11" s="1094">
        <v>2</v>
      </c>
      <c r="C11" s="1095" t="s">
        <v>377</v>
      </c>
      <c r="D11" s="1096" t="s">
        <v>459</v>
      </c>
      <c r="E11" s="1097">
        <v>5</v>
      </c>
    </row>
    <row r="12" spans="1:5" ht="12.75">
      <c r="A12" s="1103" t="s">
        <v>502</v>
      </c>
      <c r="B12" s="1104" t="s">
        <v>83</v>
      </c>
      <c r="C12" s="1103" t="s">
        <v>816</v>
      </c>
      <c r="D12" s="1103"/>
      <c r="E12" s="1105" t="e">
        <f>SUM(E13:E17)</f>
        <v>#REF!</v>
      </c>
    </row>
    <row r="13" spans="1:5" ht="28.5" customHeight="1">
      <c r="A13" s="1091" t="s">
        <v>213</v>
      </c>
      <c r="B13" s="1108" t="e">
        <f>#REF!</f>
        <v>#REF!</v>
      </c>
      <c r="C13" s="1091" t="s">
        <v>816</v>
      </c>
      <c r="D13" s="1091" t="s">
        <v>817</v>
      </c>
      <c r="E13" s="1109" t="e">
        <f>#REF!</f>
        <v>#REF!</v>
      </c>
    </row>
    <row r="14" spans="1:5" ht="39" customHeight="1">
      <c r="A14" s="1091" t="s">
        <v>201</v>
      </c>
      <c r="B14" s="1110" t="e">
        <f>#REF!</f>
        <v>#REF!</v>
      </c>
      <c r="C14" s="1091" t="s">
        <v>816</v>
      </c>
      <c r="D14" s="1091" t="s">
        <v>818</v>
      </c>
      <c r="E14" s="1109" t="e">
        <f>#REF!</f>
        <v>#REF!</v>
      </c>
    </row>
    <row r="15" spans="1:5" ht="38.25" customHeight="1">
      <c r="A15" s="1091" t="s">
        <v>458</v>
      </c>
      <c r="B15" s="1110" t="e">
        <f>#REF!</f>
        <v>#REF!</v>
      </c>
      <c r="C15" s="1091" t="s">
        <v>816</v>
      </c>
      <c r="D15" s="1091" t="s">
        <v>819</v>
      </c>
      <c r="E15" s="1109" t="e">
        <f>#REF!</f>
        <v>#REF!</v>
      </c>
    </row>
    <row r="16" spans="1:5" ht="12.75">
      <c r="A16" s="1091" t="s">
        <v>348</v>
      </c>
      <c r="B16" s="1108" t="e">
        <f>#REF!</f>
        <v>#REF!</v>
      </c>
      <c r="C16" s="1091" t="s">
        <v>816</v>
      </c>
      <c r="D16" s="1091" t="s">
        <v>75</v>
      </c>
      <c r="E16" s="1109" t="e">
        <f>#REF!</f>
        <v>#REF!</v>
      </c>
    </row>
    <row r="17" spans="1:5" ht="12.75">
      <c r="A17" s="1091" t="s">
        <v>481</v>
      </c>
      <c r="B17" s="1108" t="e">
        <f>#REF!</f>
        <v>#REF!</v>
      </c>
      <c r="C17" s="1091" t="s">
        <v>816</v>
      </c>
      <c r="D17" s="1091" t="s">
        <v>395</v>
      </c>
      <c r="E17" s="1109" t="e">
        <f>#REF!+#REF!</f>
        <v>#REF!</v>
      </c>
    </row>
    <row r="18" spans="1:5" ht="25.5" customHeight="1">
      <c r="A18" s="1103" t="s">
        <v>552</v>
      </c>
      <c r="B18" s="1104" t="e">
        <f>#REF!</f>
        <v>#REF!</v>
      </c>
      <c r="C18" s="1103" t="s">
        <v>818</v>
      </c>
      <c r="D18" s="1103"/>
      <c r="E18" s="1105" t="e">
        <f>E19</f>
        <v>#REF!</v>
      </c>
    </row>
    <row r="19" spans="1:5" ht="12.75">
      <c r="A19" s="1091" t="s">
        <v>247</v>
      </c>
      <c r="B19" s="1108" t="e">
        <f>#REF!</f>
        <v>#REF!</v>
      </c>
      <c r="C19" s="1091" t="s">
        <v>818</v>
      </c>
      <c r="D19" s="1091" t="s">
        <v>821</v>
      </c>
      <c r="E19" s="1109" t="e">
        <f>#REF!</f>
        <v>#REF!</v>
      </c>
    </row>
    <row r="20" spans="1:5" ht="12.75">
      <c r="A20" s="1103" t="s">
        <v>377</v>
      </c>
      <c r="B20" s="1104" t="e">
        <f>#REF!</f>
        <v>#REF!</v>
      </c>
      <c r="C20" s="1103" t="s">
        <v>819</v>
      </c>
      <c r="D20" s="1103"/>
      <c r="E20" s="1105" t="e">
        <f>SUM(E21:E22)</f>
        <v>#REF!</v>
      </c>
    </row>
    <row r="21" spans="1:5" ht="12.75">
      <c r="A21" s="1091" t="s">
        <v>203</v>
      </c>
      <c r="B21" s="1108" t="e">
        <f>#REF!</f>
        <v>#REF!</v>
      </c>
      <c r="C21" s="1091" t="s">
        <v>819</v>
      </c>
      <c r="D21" s="1091" t="s">
        <v>816</v>
      </c>
      <c r="E21" s="1109" t="e">
        <f>#REF!</f>
        <v>#REF!</v>
      </c>
    </row>
    <row r="22" spans="1:5" ht="12.75">
      <c r="A22" s="1091" t="s">
        <v>4</v>
      </c>
      <c r="B22" s="1111" t="e">
        <f>#REF!</f>
        <v>#REF!</v>
      </c>
      <c r="C22" s="1091" t="s">
        <v>819</v>
      </c>
      <c r="D22" s="1091" t="s">
        <v>1</v>
      </c>
      <c r="E22" s="1109" t="e">
        <f>#REF!</f>
        <v>#REF!</v>
      </c>
    </row>
    <row r="23" spans="1:5" ht="12.75">
      <c r="A23" s="1103" t="s">
        <v>459</v>
      </c>
      <c r="B23" s="1104" t="e">
        <f>#REF!</f>
        <v>#REF!</v>
      </c>
      <c r="C23" s="1103" t="s">
        <v>822</v>
      </c>
      <c r="D23" s="1103"/>
      <c r="E23" s="1105" t="e">
        <f>E24</f>
        <v>#REF!</v>
      </c>
    </row>
    <row r="24" spans="1:5" ht="12.75">
      <c r="A24" s="1091" t="s">
        <v>460</v>
      </c>
      <c r="B24" s="1108" t="e">
        <f>#REF!</f>
        <v>#REF!</v>
      </c>
      <c r="C24" s="1091" t="s">
        <v>822</v>
      </c>
      <c r="D24" s="1091" t="s">
        <v>818</v>
      </c>
      <c r="E24" s="1109" t="e">
        <f>#REF!</f>
        <v>#REF!</v>
      </c>
    </row>
    <row r="25" spans="1:5" ht="12.75">
      <c r="A25" s="1103" t="s">
        <v>258</v>
      </c>
      <c r="B25" s="1104" t="e">
        <f>#REF!</f>
        <v>#REF!</v>
      </c>
      <c r="C25" s="1103" t="s">
        <v>820</v>
      </c>
      <c r="D25" s="1103"/>
      <c r="E25" s="1105" t="e">
        <f>SUM(E26:E28)</f>
        <v>#REF!</v>
      </c>
    </row>
    <row r="26" spans="1:5" ht="20.25" customHeight="1">
      <c r="A26" s="1091" t="s">
        <v>496</v>
      </c>
      <c r="B26" s="1108" t="e">
        <f>#REF!</f>
        <v>#REF!</v>
      </c>
      <c r="C26" s="1091" t="s">
        <v>820</v>
      </c>
      <c r="D26" s="1091" t="s">
        <v>822</v>
      </c>
      <c r="E26" s="1109" t="e">
        <f>#REF!</f>
        <v>#REF!</v>
      </c>
    </row>
    <row r="27" spans="1:5" ht="12.75">
      <c r="A27" s="1112" t="s">
        <v>533</v>
      </c>
      <c r="B27" s="1110" t="e">
        <f>#REF!</f>
        <v>#REF!</v>
      </c>
      <c r="C27" s="1091" t="s">
        <v>820</v>
      </c>
      <c r="D27" s="1091" t="s">
        <v>820</v>
      </c>
      <c r="E27" s="1109" t="e">
        <f>#REF!</f>
        <v>#REF!</v>
      </c>
    </row>
    <row r="28" spans="1:5" ht="12.75">
      <c r="A28" s="1112" t="s">
        <v>12</v>
      </c>
      <c r="B28" s="1111" t="e">
        <f>#REF!</f>
        <v>#REF!</v>
      </c>
      <c r="C28" s="1091" t="s">
        <v>820</v>
      </c>
      <c r="D28" s="1091" t="s">
        <v>821</v>
      </c>
      <c r="E28" s="1109" t="e">
        <f>#REF!</f>
        <v>#REF!</v>
      </c>
    </row>
    <row r="29" spans="1:5" ht="12.75">
      <c r="A29" s="1106" t="s">
        <v>259</v>
      </c>
      <c r="B29" s="1107" t="e">
        <f>#REF!</f>
        <v>#REF!</v>
      </c>
      <c r="C29" s="1103" t="s">
        <v>826</v>
      </c>
      <c r="D29" s="1103"/>
      <c r="E29" s="1105" t="e">
        <f>SUM(E30:E31)</f>
        <v>#REF!</v>
      </c>
    </row>
    <row r="30" spans="1:5" ht="12.75">
      <c r="A30" s="1112" t="s">
        <v>497</v>
      </c>
      <c r="B30" s="1114" t="e">
        <f>#REF!</f>
        <v>#REF!</v>
      </c>
      <c r="C30" s="1091" t="s">
        <v>826</v>
      </c>
      <c r="D30" s="1091" t="s">
        <v>816</v>
      </c>
      <c r="E30" s="1109" t="e">
        <f>#REF!</f>
        <v>#REF!</v>
      </c>
    </row>
    <row r="31" spans="1:5" ht="12.75">
      <c r="A31" s="1112" t="s">
        <v>534</v>
      </c>
      <c r="B31" s="1113" t="e">
        <f>#REF!</f>
        <v>#REF!</v>
      </c>
      <c r="C31" s="1091" t="s">
        <v>826</v>
      </c>
      <c r="D31" s="1112" t="s">
        <v>819</v>
      </c>
      <c r="E31" s="1109" t="e">
        <f>#REF!</f>
        <v>#REF!</v>
      </c>
    </row>
    <row r="32" spans="1:5" ht="12.75">
      <c r="A32" s="1106" t="s">
        <v>260</v>
      </c>
      <c r="B32" s="1107" t="e">
        <f>#REF!</f>
        <v>#REF!</v>
      </c>
      <c r="C32" s="1103" t="s">
        <v>304</v>
      </c>
      <c r="D32" s="1103"/>
      <c r="E32" s="1105" t="e">
        <f>SUM(E33:E34)</f>
        <v>#REF!</v>
      </c>
    </row>
    <row r="33" spans="1:5" ht="12.75">
      <c r="A33" s="1112" t="s">
        <v>79</v>
      </c>
      <c r="B33" s="1114" t="e">
        <f>#REF!</f>
        <v>#REF!</v>
      </c>
      <c r="C33" s="1091" t="s">
        <v>304</v>
      </c>
      <c r="D33" s="1091" t="s">
        <v>818</v>
      </c>
      <c r="E33" s="1109" t="e">
        <f>#REF!</f>
        <v>#REF!</v>
      </c>
    </row>
    <row r="34" spans="1:5" ht="12.75">
      <c r="A34" s="1112" t="s">
        <v>803</v>
      </c>
      <c r="B34" s="1111" t="e">
        <f>#REF!</f>
        <v>#REF!</v>
      </c>
      <c r="C34" s="1091" t="s">
        <v>304</v>
      </c>
      <c r="D34" s="1112" t="s">
        <v>819</v>
      </c>
      <c r="E34" s="1109" t="e">
        <f>#REF!</f>
        <v>#REF!</v>
      </c>
    </row>
    <row r="35" spans="1:5" ht="12.75">
      <c r="A35" s="1106" t="s">
        <v>536</v>
      </c>
      <c r="B35" s="1107" t="e">
        <f>#REF!</f>
        <v>#REF!</v>
      </c>
      <c r="C35" s="1103" t="s">
        <v>75</v>
      </c>
      <c r="D35" s="1103"/>
      <c r="E35" s="1105" t="e">
        <f>E36</f>
        <v>#REF!</v>
      </c>
    </row>
    <row r="36" spans="1:5" ht="12.75">
      <c r="A36" s="1112" t="s">
        <v>72</v>
      </c>
      <c r="B36" s="1114" t="e">
        <f>#REF!</f>
        <v>#REF!</v>
      </c>
      <c r="C36" s="1091" t="s">
        <v>75</v>
      </c>
      <c r="D36" s="1091" t="s">
        <v>817</v>
      </c>
      <c r="E36" s="1109" t="e">
        <f>#REF!</f>
        <v>#REF!</v>
      </c>
    </row>
    <row r="37" spans="1:5" ht="12.75">
      <c r="A37" s="1106" t="s">
        <v>303</v>
      </c>
      <c r="B37" s="1107" t="e">
        <f>#REF!</f>
        <v>#REF!</v>
      </c>
      <c r="C37" s="1103" t="s">
        <v>1</v>
      </c>
      <c r="D37" s="1103"/>
      <c r="E37" s="1105" t="e">
        <f>E38</f>
        <v>#REF!</v>
      </c>
    </row>
    <row r="38" spans="1:5" ht="12.75">
      <c r="A38" s="1112" t="s">
        <v>73</v>
      </c>
      <c r="B38" s="1114" t="e">
        <f>#REF!</f>
        <v>#REF!</v>
      </c>
      <c r="C38" s="1091" t="s">
        <v>1</v>
      </c>
      <c r="D38" s="1091" t="s">
        <v>817</v>
      </c>
      <c r="E38" s="1109" t="e">
        <f>#REF!</f>
        <v>#REF!</v>
      </c>
    </row>
    <row r="39" spans="1:5" ht="15">
      <c r="A39" s="1098"/>
      <c r="B39" s="1099" t="s">
        <v>257</v>
      </c>
      <c r="C39" s="1100"/>
      <c r="D39" s="1101"/>
      <c r="E39" s="1102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2020-05-12T09:23:27Z</cp:lastPrinted>
  <dcterms:created xsi:type="dcterms:W3CDTF">2005-01-25T09:10:50Z</dcterms:created>
  <dcterms:modified xsi:type="dcterms:W3CDTF">2020-07-30T12:30:18Z</dcterms:modified>
  <cp:category/>
  <cp:version/>
  <cp:contentType/>
  <cp:contentStatus/>
</cp:coreProperties>
</file>