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72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'Доходы'!$A$1:$K$71</definedName>
    <definedName name="_xlnm.Print_Area" localSheetId="3">'Расходы'!$B$1:$P$172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<sst xmlns="http://schemas.openxmlformats.org/spreadsheetml/2006/main" count="2972" uniqueCount="984">
  <si>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</si>
  <si>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</si>
  <si>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</si>
  <si>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</si>
  <si>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</si>
  <si>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</si>
  <si>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</si>
  <si>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</si>
  <si>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</si>
  <si>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</si>
  <si>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</si>
  <si>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</si>
  <si>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</si>
  <si>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</si>
  <si>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</si>
  <si>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</si>
  <si>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</si>
  <si>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</si>
  <si>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</si>
  <si>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</si>
  <si>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</si>
  <si>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</si>
  <si>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</si>
  <si>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</si>
  <si>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</si>
  <si>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</si>
  <si>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</si>
  <si>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</si>
  <si>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</si>
  <si>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</si>
  <si>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</si>
  <si>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</si>
  <si>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</si>
  <si>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</si>
  <si>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</si>
  <si>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</si>
  <si>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</si>
  <si>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</si>
  <si>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</si>
  <si>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</si>
  <si>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</si>
  <si>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</si>
  <si>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</si>
  <si>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</si>
  <si>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</si>
  <si>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</si>
  <si>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</si>
  <si>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</si>
  <si>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</si>
  <si>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</si>
  <si>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</si>
  <si>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</si>
  <si>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</si>
  <si>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</si>
  <si>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</si>
  <si>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</si>
  <si>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</si>
  <si>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</si>
  <si>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</si>
  <si>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</si>
  <si>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</si>
  <si>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</si>
  <si>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</si>
  <si>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</si>
  <si>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</si>
  <si>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</si>
  <si>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</si>
  <si>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</si>
  <si>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</si>
  <si>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</si>
  <si>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</si>
  <si>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</si>
  <si>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</si>
  <si>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</si>
  <si>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</si>
  <si>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</si>
  <si>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</si>
  <si>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</si>
  <si>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</si>
  <si>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</si>
  <si>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</si>
  <si>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</si>
  <si>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</si>
  <si>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</si>
  <si>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</si>
  <si>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</si>
  <si>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</si>
  <si>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</si>
  <si>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</si>
  <si>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</si>
  <si>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</si>
  <si>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</si>
  <si>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</si>
  <si>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</si>
  <si>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</si>
  <si>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</si>
  <si>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</si>
  <si>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</si>
  <si>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</si>
  <si>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</si>
  <si>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</si>
  <si>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</si>
  <si>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</si>
  <si>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</si>
  <si>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</si>
  <si>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</si>
  <si>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</si>
  <si>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</si>
  <si>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</si>
  <si>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</si>
  <si>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</si>
  <si>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</si>
  <si>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</si>
  <si>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</si>
  <si>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</si>
  <si>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</si>
  <si>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</si>
  <si>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</si>
  <si>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</si>
  <si>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</si>
  <si>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</si>
  <si>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</si>
  <si>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</si>
  <si>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</si>
  <si>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</si>
  <si>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</si>
  <si>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</si>
  <si>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</si>
  <si>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</si>
  <si>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</si>
  <si>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</si>
  <si>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</si>
  <si>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</si>
  <si>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</si>
  <si>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</si>
  <si>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</si>
  <si>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</si>
  <si>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</si>
  <si>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</si>
  <si>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</si>
  <si>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</si>
  <si>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</si>
  <si>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</si>
  <si>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</si>
  <si>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</si>
  <si>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</si>
  <si>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</si>
  <si>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</si>
  <si>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</si>
  <si>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</si>
  <si>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</si>
  <si>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</si>
  <si>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</si>
  <si>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</si>
  <si>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</si>
  <si>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</si>
  <si>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</si>
  <si>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</si>
  <si>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</si>
  <si>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</si>
  <si>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</si>
  <si>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</si>
  <si>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</si>
  <si>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</si>
  <si>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</si>
  <si>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</si>
  <si>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</si>
  <si>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</si>
  <si>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</si>
  <si>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</si>
  <si>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</si>
  <si>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</si>
  <si>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</si>
  <si>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</si>
  <si>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</si>
  <si>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</si>
  <si>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</si>
  <si>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</si>
  <si>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</si>
  <si>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</si>
  <si>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</si>
  <si>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</si>
  <si>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</si>
  <si>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</si>
  <si>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</si>
  <si>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</si>
  <si>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</si>
  <si>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</si>
  <si>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</si>
  <si>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</si>
  <si>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</si>
  <si>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</si>
  <si>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</si>
  <si>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</si>
  <si>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</si>
  <si>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</si>
  <si>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</si>
  <si>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</si>
  <si>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</si>
  <si>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</si>
  <si>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</si>
  <si>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</si>
  <si>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</si>
  <si>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</si>
  <si>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</si>
  <si>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</si>
  <si>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</si>
  <si>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</si>
  <si>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</si>
  <si>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</si>
  <si>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</si>
  <si>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</si>
  <si>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</si>
  <si>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</si>
  <si>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</si>
  <si>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</si>
  <si>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</si>
  <si>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</si>
  <si>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</si>
  <si>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</si>
  <si>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</si>
  <si>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</si>
  <si>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</si>
  <si>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</si>
  <si>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</si>
  <si>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</si>
  <si>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</si>
  <si>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</si>
  <si>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</si>
  <si>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</si>
  <si>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</si>
  <si>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</si>
  <si>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</si>
  <si>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</si>
  <si>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</si>
  <si>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</si>
  <si>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</si>
  <si>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</si>
  <si>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</si>
  <si>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</si>
  <si>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</si>
  <si>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</si>
  <si>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</si>
  <si>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</si>
  <si>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</si>
  <si>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</si>
  <si>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</si>
  <si>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</si>
  <si>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</si>
  <si>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</si>
  <si>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</si>
  <si>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</si>
  <si>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</si>
  <si>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</si>
  <si>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</si>
  <si>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</si>
  <si>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</si>
  <si>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</si>
  <si>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</si>
  <si>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</si>
  <si>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</si>
  <si>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</si>
  <si>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</si>
  <si>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</si>
  <si>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</si>
  <si>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</si>
  <si>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</si>
  <si>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</si>
  <si>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</si>
  <si>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</si>
  <si>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</si>
  <si>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</si>
  <si>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</si>
  <si>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</si>
  <si>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</si>
  <si>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</si>
  <si>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</si>
  <si>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</si>
  <si>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</si>
  <si>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</si>
  <si>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</si>
  <si>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</si>
  <si>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</si>
  <si>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</si>
  <si>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</si>
  <si>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</si>
  <si>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</si>
  <si>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</si>
  <si>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</si>
  <si>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</si>
  <si>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</si>
  <si>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</si>
  <si>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</si>
  <si>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</si>
  <si>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</si>
  <si>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</si>
  <si>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</si>
  <si>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</si>
  <si>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</si>
  <si>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</si>
  <si>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</si>
  <si>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</si>
  <si>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</si>
  <si>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</si>
  <si>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</si>
  <si>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</si>
  <si>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</si>
  <si>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</si>
  <si>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</si>
  <si>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</si>
  <si>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</si>
  <si>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</si>
  <si>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</si>
  <si>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</si>
  <si>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</si>
  <si>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</si>
  <si>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</si>
  <si>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</si>
  <si>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</si>
  <si>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</si>
  <si>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</si>
  <si>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</si>
  <si>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</si>
  <si>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</si>
  <si>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</si>
  <si>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</si>
  <si>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</si>
  <si>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</si>
  <si>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</si>
  <si>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</si>
  <si>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</si>
  <si>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</si>
  <si>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</si>
  <si>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</si>
  <si>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</si>
  <si>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</si>
  <si>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</si>
  <si>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</si>
  <si>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</si>
  <si>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</si>
  <si>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</si>
  <si>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</si>
  <si>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</si>
  <si>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</si>
  <si>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</si>
  <si>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</si>
  <si>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</si>
  <si>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</si>
  <si>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</si>
  <si>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</si>
  <si>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</si>
  <si>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</si>
  <si>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</si>
  <si>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</si>
  <si>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</si>
  <si>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</si>
  <si>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</si>
  <si>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</si>
  <si>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</si>
  <si>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</si>
  <si>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</si>
  <si>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</si>
  <si>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</si>
  <si>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</si>
  <si>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</si>
  <si>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</si>
  <si>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</si>
  <si>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</si>
  <si>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</si>
  <si>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</si>
  <si>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</si>
  <si>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</si>
  <si>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</si>
  <si>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</si>
  <si>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</si>
  <si>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</si>
  <si>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</si>
  <si>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</si>
  <si>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</si>
  <si>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</si>
  <si>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</si>
  <si>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</si>
  <si>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</si>
  <si>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</si>
  <si>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</si>
  <si>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</si>
  <si>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</si>
  <si>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</si>
  <si>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</si>
  <si>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</si>
  <si>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</si>
  <si>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</si>
  <si>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</si>
  <si>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</si>
  <si>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</si>
  <si>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</si>
  <si>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</si>
  <si>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</si>
  <si>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</si>
  <si>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</si>
  <si>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</si>
  <si>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</si>
  <si>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</si>
  <si>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</si>
  <si>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</si>
  <si>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</si>
  <si>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</si>
  <si>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</si>
  <si>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</si>
  <si>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</si>
  <si>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</si>
  <si>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</si>
  <si>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</si>
  <si>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</si>
  <si>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</si>
  <si>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</si>
  <si>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</si>
  <si>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</si>
  <si>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</si>
  <si>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</si>
  <si>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</si>
  <si>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</si>
  <si>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</si>
  <si>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</si>
  <si>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</si>
  <si>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</si>
  <si>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</si>
  <si>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</si>
  <si>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</si>
  <si>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</si>
  <si>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</si>
  <si>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</si>
  <si>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</si>
  <si>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</si>
  <si>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</si>
  <si>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</si>
  <si>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</si>
  <si>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</si>
  <si>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</si>
  <si>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</si>
  <si>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</si>
  <si>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</si>
  <si>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</si>
  <si>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</si>
  <si>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</si>
  <si>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</si>
  <si>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</si>
  <si>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</si>
  <si>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</si>
  <si>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</si>
  <si>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</si>
  <si>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</si>
  <si>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</si>
  <si>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</si>
  <si>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</si>
  <si>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</si>
  <si>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</si>
  <si>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</si>
  <si>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</si>
  <si>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</si>
  <si>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</si>
  <si>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</si>
  <si>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</si>
  <si>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</si>
  <si>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</si>
  <si>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</si>
  <si>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</si>
  <si>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</si>
  <si>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</si>
  <si>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</si>
  <si>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</si>
  <si>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</si>
  <si>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</si>
  <si>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</si>
  <si>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</si>
  <si>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</si>
  <si>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</si>
  <si>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</si>
  <si>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</si>
  <si>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</si>
  <si>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</si>
  <si>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</si>
  <si>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</si>
  <si>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</si>
  <si>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</si>
  <si>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</si>
  <si>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</si>
  <si>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</si>
  <si>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</si>
  <si>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</si>
  <si>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</si>
  <si>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</si>
  <si>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</si>
  <si>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</si>
  <si>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</si>
  <si>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</si>
  <si>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</si>
  <si>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</si>
  <si>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</si>
  <si>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</si>
  <si>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</si>
  <si>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</si>
  <si>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</si>
  <si>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</si>
  <si>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</si>
  <si>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</si>
  <si>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</si>
  <si>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</si>
  <si>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</si>
  <si>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</si>
  <si>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</si>
  <si>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</si>
  <si>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</si>
  <si>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</si>
  <si>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</si>
  <si>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</si>
  <si>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</si>
  <si>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</si>
  <si>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</si>
  <si>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</si>
  <si>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</si>
  <si>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</si>
  <si>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</si>
  <si>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</si>
  <si>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</si>
  <si>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</si>
  <si>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</si>
  <si>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</si>
  <si>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</si>
  <si>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</si>
  <si>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</si>
  <si>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</si>
  <si>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</si>
  <si>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</si>
  <si>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</si>
  <si>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</si>
  <si>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</si>
  <si>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</si>
  <si>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</si>
  <si>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</si>
  <si>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</si>
  <si>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</si>
  <si>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</si>
  <si>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</si>
  <si>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</si>
  <si>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</si>
  <si>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</si>
  <si>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</si>
  <si>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</si>
  <si>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</si>
  <si>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</si>
  <si>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</si>
  <si>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</si>
  <si>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</si>
  <si>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</si>
  <si>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</si>
  <si>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</si>
  <si>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</si>
  <si>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</si>
  <si>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</si>
  <si>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</si>
  <si>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</si>
  <si>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</si>
  <si>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</si>
  <si>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</si>
  <si>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</si>
  <si>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</si>
  <si>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</si>
  <si>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</si>
  <si>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</si>
  <si>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</si>
  <si>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</si>
  <si>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</si>
  <si>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</si>
  <si>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</si>
  <si>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</si>
  <si>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</si>
  <si>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</si>
  <si>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</si>
  <si>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</si>
  <si>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</si>
  <si>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</si>
  <si>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</si>
  <si>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</si>
  <si>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</si>
  <si>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</si>
  <si>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</si>
  <si>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</si>
  <si>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</si>
  <si>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</si>
  <si>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</si>
  <si>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</si>
  <si>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</si>
  <si>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</si>
  <si>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</si>
  <si>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</si>
  <si>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</si>
  <si>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</si>
  <si>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</si>
  <si>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</si>
  <si>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</si>
  <si>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</si>
  <si>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</si>
  <si>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</si>
  <si>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</si>
  <si>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</si>
  <si>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</si>
  <si>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</si>
  <si>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</si>
  <si>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</si>
  <si>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</si>
  <si>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</si>
  <si>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</si>
  <si>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</si>
  <si>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</si>
  <si>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</si>
  <si>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</si>
  <si>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</si>
  <si>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</si>
  <si>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</si>
  <si>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</si>
  <si>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</si>
  <si>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</si>
  <si>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</si>
  <si>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</si>
  <si>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</si>
  <si>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</si>
  <si>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</si>
  <si>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</si>
  <si>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</si>
  <si>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</si>
  <si>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</si>
  <si>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</si>
  <si>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</si>
  <si>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</si>
  <si>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</si>
  <si>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</si>
  <si>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</si>
  <si>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</si>
  <si>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</si>
  <si>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</si>
  <si>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</si>
  <si>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</si>
  <si>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</si>
  <si>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</si>
  <si>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</si>
  <si>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</si>
  <si>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</si>
  <si>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</si>
  <si>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</si>
  <si>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</si>
  <si>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</si>
  <si>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</si>
  <si>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</si>
  <si>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</si>
  <si>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</si>
  <si>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</si>
  <si>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</si>
  <si>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</si>
  <si>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</si>
  <si>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</si>
  <si>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</si>
  <si>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</si>
  <si>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</si>
  <si>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</si>
  <si>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</si>
  <si>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</si>
  <si>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</si>
  <si>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</si>
  <si>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</si>
  <si>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</si>
  <si>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</si>
  <si>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</si>
  <si>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</si>
  <si>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</si>
  <si>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</si>
  <si>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</si>
  <si>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</si>
  <si>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</si>
  <si>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</si>
  <si>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</si>
  <si>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</si>
  <si>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</si>
  <si>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</si>
  <si>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</si>
  <si>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</si>
  <si>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</si>
  <si>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</si>
  <si>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</si>
  <si>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</si>
  <si>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</si>
  <si>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</si>
  <si>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</si>
  <si>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</si>
  <si>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</si>
  <si>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</si>
  <si>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</si>
  <si>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</si>
  <si>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</si>
  <si>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</si>
  <si>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</si>
  <si>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</si>
  <si>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</si>
  <si>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</si>
  <si>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</si>
  <si>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</si>
  <si>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</si>
  <si>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</si>
  <si>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</si>
  <si>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</si>
  <si>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</si>
  <si>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</si>
  <si>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</si>
  <si>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</si>
  <si>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</si>
  <si>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</si>
  <si>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</si>
  <si>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</si>
  <si>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</si>
  <si>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</si>
  <si>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</si>
  <si>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</si>
  <si>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</si>
  <si>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</si>
  <si>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</si>
  <si>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</si>
  <si>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</si>
  <si>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</si>
  <si>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</si>
  <si>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</si>
  <si>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</si>
  <si>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</si>
  <si>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</si>
  <si>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</si>
  <si>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</si>
  <si>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</si>
  <si>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</si>
  <si>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</si>
  <si>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</si>
  <si>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</si>
  <si>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</si>
  <si>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</si>
  <si>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</si>
  <si>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</si>
  <si>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</si>
  <si>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</si>
  <si>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</si>
  <si>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</si>
  <si>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</si>
  <si>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</si>
  <si>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</si>
  <si>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</si>
  <si>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</si>
  <si>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</si>
  <si>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</si>
  <si>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</si>
  <si>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</si>
  <si>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</si>
  <si>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</si>
  <si>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</si>
  <si>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</si>
  <si>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</si>
  <si>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</si>
  <si>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</si>
  <si>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</si>
  <si>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</si>
  <si>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</si>
  <si>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</si>
  <si>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</si>
  <si>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</si>
  <si>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</si>
  <si>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</si>
  <si>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</si>
  <si>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19.1.1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</si>
  <si>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</si>
  <si>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</si>
  <si>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</si>
  <si>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</si>
  <si>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</si>
  <si>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</si>
  <si>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</si>
  <si>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</si>
  <si>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</si>
  <si>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</si>
  <si>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</si>
  <si>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1.2.2</t>
  </si>
  <si>
    <t>08</t>
  </si>
  <si>
    <t>Другие вопросы в области культуры, кинематографии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</si>
  <si>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</si>
  <si>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</si>
  <si>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</si>
  <si>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</si>
  <si>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</si>
  <si>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</si>
  <si>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</si>
  <si>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</si>
  <si>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</si>
  <si>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</si>
  <si>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</si>
  <si>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№___ от 14.01.2015 г.</t>
  </si>
  <si>
    <t>Приложение №3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</si>
  <si>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</si>
  <si>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</si>
  <si>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</si>
  <si>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</si>
  <si>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</si>
  <si>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</si>
  <si>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</si>
  <si>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</si>
  <si>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</si>
  <si>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</si>
  <si>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</si>
  <si>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</si>
  <si>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</si>
  <si>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</si>
  <si>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</si>
  <si>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</si>
  <si>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</si>
  <si>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</si>
  <si>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</si>
  <si>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</si>
  <si>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07000 00061</t>
  </si>
  <si>
    <t>Компенсация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</si>
  <si>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</si>
  <si>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</si>
  <si>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</si>
  <si>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</si>
  <si>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</si>
  <si>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</si>
  <si>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42800 00182</t>
  </si>
  <si>
    <t>60000 00131</t>
  </si>
  <si>
    <t>60000 00151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</si>
  <si>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</si>
  <si>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</si>
  <si>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</si>
  <si>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</si>
  <si>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</si>
  <si>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</si>
  <si>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</si>
  <si>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</si>
  <si>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</si>
  <si>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</si>
  <si>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</si>
  <si>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</si>
  <si>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</si>
  <si>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</si>
  <si>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</si>
  <si>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2.3.1</t>
  </si>
  <si>
    <t>2.3.3</t>
  </si>
  <si>
    <t>3.3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</si>
  <si>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</si>
  <si>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</si>
  <si>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</si>
  <si>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</si>
  <si>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</si>
  <si>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</si>
  <si>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</si>
  <si>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</si>
  <si>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</si>
  <si>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</si>
  <si>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</si>
  <si>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</si>
  <si>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</si>
  <si>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</si>
  <si>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</si>
  <si>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</si>
  <si>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</si>
  <si>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</si>
  <si>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</si>
  <si>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</si>
  <si>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</si>
  <si>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</si>
  <si>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</si>
  <si>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</si>
  <si>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</si>
  <si>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</si>
  <si>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</si>
  <si>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</si>
  <si>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</si>
  <si>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</si>
  <si>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</si>
  <si>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</si>
  <si>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</si>
  <si>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</si>
  <si>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</si>
  <si>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</si>
  <si>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</si>
  <si>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</si>
  <si>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</si>
  <si>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</si>
  <si>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</si>
  <si>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</si>
  <si>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</si>
  <si>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</si>
  <si>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</si>
  <si>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</si>
  <si>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</si>
  <si>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</si>
  <si>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</si>
  <si>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</si>
  <si>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</si>
  <si>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</si>
  <si>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</si>
  <si>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</si>
  <si>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</si>
  <si>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</si>
  <si>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</si>
  <si>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</si>
  <si>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</si>
  <si>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</si>
  <si>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</si>
  <si>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</si>
  <si>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</si>
  <si>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</si>
  <si>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</si>
  <si>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</si>
  <si>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</si>
  <si>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</si>
  <si>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</si>
  <si>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</si>
  <si>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</si>
  <si>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</si>
  <si>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</si>
  <si>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</si>
  <si>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</si>
  <si>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3.7</t>
  </si>
  <si>
    <t>3.7.1</t>
  </si>
  <si>
    <t>3.8</t>
  </si>
  <si>
    <t>3.8.1</t>
  </si>
  <si>
    <t>3.9</t>
  </si>
  <si>
    <t>3.9.1</t>
  </si>
  <si>
    <t>3.10</t>
  </si>
  <si>
    <t>3.10.1</t>
  </si>
  <si>
    <t>7.1.2</t>
  </si>
  <si>
    <t>7.2.1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</si>
  <si>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</si>
  <si>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</si>
  <si>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</si>
  <si>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</si>
  <si>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</si>
  <si>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</si>
  <si>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</si>
  <si>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</si>
  <si>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</si>
  <si>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</si>
  <si>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</si>
  <si>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</si>
  <si>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</si>
  <si>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</si>
  <si>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</si>
  <si>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</si>
  <si>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</si>
  <si>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</si>
  <si>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</si>
  <si>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</si>
  <si>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</si>
  <si>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</si>
  <si>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1 16 07000 00 0000 140</t>
  </si>
  <si>
    <t>202 10000 00 0000 150</t>
  </si>
  <si>
    <t xml:space="preserve">Дотации бюджетам субъектов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</si>
  <si>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</si>
  <si>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</si>
  <si>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</si>
  <si>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РФ</t>
  </si>
  <si>
    <t xml:space="preserve"> 202 30000 00 0000 150  </t>
  </si>
  <si>
    <t>202 30024 00 0000 150</t>
  </si>
  <si>
    <t>202 30024 03 0000 150</t>
  </si>
  <si>
    <t>202 30024 03 0100 150</t>
  </si>
  <si>
    <t>202 30024 03 0200 150</t>
  </si>
  <si>
    <t>202 30027 00 0000 150</t>
  </si>
  <si>
    <t>202 30027 03 0000 150</t>
  </si>
  <si>
    <t>202 30027 03 0100 150</t>
  </si>
  <si>
    <t>202 30027 03 0200 150</t>
  </si>
  <si>
    <t>15.2</t>
  </si>
  <si>
    <t>15.2.1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</si>
  <si>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квартал 2022 года</t>
  </si>
  <si>
    <t>за 1 квартал 2022 года</t>
  </si>
  <si>
    <t>1.1.3</t>
  </si>
  <si>
    <t>3.5</t>
  </si>
  <si>
    <t>3.5.1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</si>
  <si>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</si>
  <si>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</si>
  <si>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Муниципальная программа по военно-патриотическому воспитанию граджан муниципального образования</t>
  </si>
  <si>
    <t xml:space="preserve">                                                                    за 1 квартал 2022 года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</si>
</sst>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4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2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4" fillId="48" borderId="11" xfId="60" applyNumberFormat="1" applyFont="1" applyFill="1" applyBorder="1" applyAlignment="1">
      <alignment horizontal="center" vertical="center"/>
    </xf>
    <xf numFmtId="190" fontId="17" fillId="49" borderId="11" xfId="60" applyNumberFormat="1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1" fillId="49" borderId="11" xfId="0" applyNumberFormat="1" applyFont="1" applyFill="1" applyBorder="1" applyAlignment="1">
      <alignment horizontal="center" vertical="center" wrapText="1"/>
    </xf>
    <xf numFmtId="190" fontId="17" fillId="50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6" fillId="50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190" fontId="43" fillId="0" borderId="11" xfId="6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horizontal="center" vertical="center" wrapText="1"/>
    </xf>
    <xf numFmtId="190" fontId="54" fillId="0" borderId="11" xfId="6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43" fillId="48" borderId="11" xfId="60" applyNumberFormat="1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2" fillId="49" borderId="11" xfId="60" applyNumberFormat="1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190" fontId="49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6" fillId="17" borderId="11" xfId="60" applyNumberFormat="1" applyFont="1" applyFill="1" applyBorder="1" applyAlignment="1">
      <alignment horizontal="center" vertical="center" wrapText="1"/>
    </xf>
    <xf numFmtId="190" fontId="46" fillId="49" borderId="11" xfId="60" applyNumberFormat="1" applyFont="1" applyFill="1" applyBorder="1" applyAlignment="1">
      <alignment horizontal="center" vertical="center" wrapText="1"/>
    </xf>
    <xf numFmtId="190" fontId="52" fillId="49" borderId="11" xfId="60" applyNumberFormat="1" applyFont="1" applyFill="1" applyBorder="1" applyAlignment="1">
      <alignment horizontal="center" vertical="center" wrapText="1"/>
    </xf>
    <xf numFmtId="190" fontId="52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0" borderId="11" xfId="0" applyNumberFormat="1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vertical="top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14" fillId="49" borderId="11" xfId="0" applyNumberFormat="1" applyFont="1" applyFill="1" applyBorder="1" applyAlignment="1">
      <alignment horizontal="center" vertical="center" wrapText="1"/>
    </xf>
    <xf numFmtId="0" fontId="16" fillId="49" borderId="11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vertical="top" wrapText="1"/>
    </xf>
    <xf numFmtId="185" fontId="17" fillId="49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7" fillId="0" borderId="11" xfId="6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0" fillId="0" borderId="11" xfId="60" applyNumberFormat="1" applyFont="1" applyBorder="1" applyAlignment="1">
      <alignment horizontal="center" vertical="center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1" fillId="40" borderId="11" xfId="6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1" fillId="49" borderId="11" xfId="60" applyNumberFormat="1" applyFont="1" applyFill="1" applyBorder="1" applyAlignment="1">
      <alignment horizontal="center" vertical="center" wrapText="1"/>
    </xf>
    <xf numFmtId="0" fontId="51" fillId="49" borderId="11" xfId="0" applyFont="1" applyFill="1" applyBorder="1" applyAlignment="1">
      <alignment horizontal="center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49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7" fillId="0" borderId="11" xfId="60" applyNumberFormat="1" applyFont="1" applyBorder="1" applyAlignment="1" applyProtection="1">
      <alignment horizontal="center" vertical="center" wrapText="1"/>
      <protection locked="0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1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51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190" fontId="1" fillId="49" borderId="11" xfId="60" applyNumberFormat="1" applyFont="1" applyFill="1" applyBorder="1" applyAlignment="1">
      <alignment horizontal="center" vertical="center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/>
    </xf>
    <xf numFmtId="190" fontId="43" fillId="0" borderId="11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387" t="s">
        <v>554</v>
      </c>
      <c r="E1" s="1387"/>
      <c r="F1" s="1387"/>
      <c r="G1" s="1387"/>
    </row>
    <row r="2" spans="1:7" ht="12.75">
      <c r="A2" s="1388" t="s">
        <v>559</v>
      </c>
      <c r="B2" s="1388"/>
      <c r="C2" s="1388"/>
      <c r="D2" s="1388"/>
      <c r="E2" s="1388"/>
      <c r="F2" s="1388"/>
      <c r="G2" s="1388"/>
    </row>
    <row r="3" spans="1:7" ht="12.75">
      <c r="A3" s="26"/>
      <c r="B3" s="26"/>
      <c r="C3" s="26" t="s">
        <v>558</v>
      </c>
      <c r="D3" s="80"/>
      <c r="E3" s="26" t="s">
        <v>557</v>
      </c>
      <c r="F3" s="1401">
        <v>39374</v>
      </c>
      <c r="G3" s="1387"/>
    </row>
    <row r="4" spans="1:7" ht="15">
      <c r="A4" s="1389" t="s">
        <v>555</v>
      </c>
      <c r="B4" s="1390"/>
      <c r="C4" s="1390"/>
      <c r="D4" s="1390"/>
      <c r="E4" s="1390"/>
      <c r="F4" s="1390"/>
      <c r="G4" s="1390"/>
    </row>
    <row r="5" spans="1:7" ht="15">
      <c r="A5" s="1402" t="s">
        <v>560</v>
      </c>
      <c r="B5" s="1402"/>
      <c r="C5" s="1402"/>
      <c r="D5" s="1402"/>
      <c r="E5" s="1402"/>
      <c r="F5" s="1402"/>
      <c r="G5" s="1402"/>
    </row>
    <row r="6" spans="1:7" ht="15">
      <c r="A6" s="1400" t="s">
        <v>556</v>
      </c>
      <c r="B6" s="1400"/>
      <c r="C6" s="1400"/>
      <c r="D6" s="1400"/>
      <c r="E6" s="1400"/>
      <c r="F6" s="1400"/>
      <c r="G6" s="1400"/>
    </row>
    <row r="7" spans="1:7" ht="40.5" customHeight="1">
      <c r="A7" s="1391" t="s">
        <v>426</v>
      </c>
      <c r="B7" s="1394" t="s">
        <v>427</v>
      </c>
      <c r="C7" s="1395"/>
      <c r="D7" s="64" t="s">
        <v>428</v>
      </c>
      <c r="E7" s="64" t="s">
        <v>429</v>
      </c>
      <c r="F7" s="1398" t="s">
        <v>133</v>
      </c>
      <c r="G7" s="1399"/>
    </row>
    <row r="8" spans="1:7" ht="24" customHeight="1">
      <c r="A8" s="1392"/>
      <c r="B8" s="1396">
        <v>2006</v>
      </c>
      <c r="C8" s="1397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393"/>
      <c r="B9" s="67" t="s">
        <v>135</v>
      </c>
      <c r="C9" s="67" t="s">
        <v>425</v>
      </c>
      <c r="D9" s="67" t="s">
        <v>135</v>
      </c>
      <c r="E9" s="67" t="s">
        <v>134</v>
      </c>
      <c r="F9" s="67" t="s">
        <v>134</v>
      </c>
      <c r="G9" s="67" t="s">
        <v>134</v>
      </c>
    </row>
    <row r="10" spans="1:7" ht="12.75">
      <c r="A10" s="68" t="s">
        <v>550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551</v>
      </c>
      <c r="B11" s="63"/>
      <c r="C11" s="63"/>
      <c r="D11" s="63"/>
      <c r="E11" s="63"/>
      <c r="F11" s="63"/>
      <c r="G11" s="63"/>
    </row>
    <row r="12" spans="1:7" ht="12.75">
      <c r="A12" s="70" t="s">
        <v>552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553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403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551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404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405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406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407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408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551</v>
      </c>
      <c r="B21" s="63"/>
      <c r="C21" s="63"/>
      <c r="D21" s="63"/>
      <c r="E21" s="63"/>
      <c r="F21" s="63"/>
      <c r="G21" s="63"/>
    </row>
    <row r="22" spans="1:7" ht="12.75">
      <c r="A22" s="70" t="s">
        <v>409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143</v>
      </c>
      <c r="B23" s="63"/>
      <c r="C23" s="63"/>
      <c r="D23" s="63"/>
      <c r="E23" s="63"/>
      <c r="F23" s="63"/>
      <c r="G23" s="63"/>
    </row>
    <row r="24" spans="1:7" ht="12.75">
      <c r="A24" s="70" t="s">
        <v>410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411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412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413</v>
      </c>
      <c r="B27" s="63"/>
      <c r="C27" s="63"/>
      <c r="D27" s="63"/>
      <c r="E27" s="63"/>
      <c r="F27" s="76"/>
      <c r="G27" s="76"/>
    </row>
    <row r="28" spans="1:7" ht="12.75">
      <c r="A28" s="70" t="s">
        <v>414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415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140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141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416</v>
      </c>
      <c r="B32" s="63"/>
      <c r="C32" s="63"/>
      <c r="D32" s="63"/>
      <c r="E32" s="63"/>
      <c r="F32" s="63"/>
      <c r="G32" s="63"/>
    </row>
    <row r="33" spans="1:7" ht="12.75">
      <c r="A33" s="72" t="s">
        <v>417</v>
      </c>
      <c r="B33" s="63"/>
      <c r="C33" s="63"/>
      <c r="D33" s="63"/>
      <c r="E33" s="63"/>
      <c r="F33" s="63"/>
      <c r="G33" s="63"/>
    </row>
    <row r="34" spans="1:7" ht="12.75">
      <c r="A34" s="72" t="s">
        <v>418</v>
      </c>
      <c r="B34" s="56"/>
      <c r="C34" s="56"/>
      <c r="D34" s="56"/>
      <c r="E34" s="56"/>
      <c r="F34" s="56"/>
      <c r="G34" s="56"/>
    </row>
    <row r="35" spans="1:7" ht="12.75">
      <c r="A35" s="71" t="s">
        <v>419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420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421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422</v>
      </c>
      <c r="B38" s="56"/>
      <c r="C38" s="56"/>
      <c r="D38" s="56"/>
      <c r="E38" s="56"/>
      <c r="F38" s="56"/>
      <c r="G38" s="56"/>
    </row>
    <row r="39" spans="1:7" ht="12.75">
      <c r="A39" s="71" t="s">
        <v>423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551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137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139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142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144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05"/>
      <c r="D1" s="1405"/>
      <c r="E1" s="1405"/>
      <c r="F1" s="1405"/>
      <c r="G1" s="1405"/>
      <c r="H1" s="1405"/>
      <c r="I1" s="1405"/>
      <c r="J1" s="17"/>
      <c r="K1" s="17"/>
      <c r="L1" s="17"/>
      <c r="M1" s="17"/>
    </row>
    <row r="2" spans="3:13" ht="15" hidden="1">
      <c r="C2" s="1405" t="e">
        <f>#REF!</f>
        <v>#REF!</v>
      </c>
      <c r="D2" s="1405"/>
      <c r="E2" s="1405"/>
      <c r="F2" s="1405"/>
      <c r="G2" s="1405"/>
      <c r="H2" s="1405"/>
      <c r="I2" s="1405"/>
      <c r="J2" s="17"/>
      <c r="K2" s="17"/>
      <c r="L2" s="17"/>
      <c r="M2" s="17"/>
    </row>
    <row r="3" spans="3:13" ht="15">
      <c r="C3" s="1406" t="e">
        <f>#REF!</f>
        <v>#REF!</v>
      </c>
      <c r="D3" s="1405"/>
      <c r="E3" s="1405"/>
      <c r="F3" s="1405"/>
      <c r="G3" s="1405"/>
      <c r="H3" s="1405"/>
      <c r="I3" s="1405"/>
      <c r="J3" s="17"/>
      <c r="K3" s="17"/>
      <c r="L3" s="17"/>
      <c r="M3" s="17"/>
    </row>
    <row r="4" spans="3:13" ht="15">
      <c r="C4" s="1404" t="e">
        <f>#REF!</f>
        <v>#REF!</v>
      </c>
      <c r="D4" s="1404"/>
      <c r="E4" s="1404"/>
      <c r="F4" s="1404"/>
      <c r="G4" s="1404"/>
      <c r="H4" s="1404"/>
      <c r="I4" s="1404"/>
      <c r="J4" s="17"/>
      <c r="K4" s="17"/>
      <c r="L4" s="17"/>
      <c r="M4" s="17"/>
    </row>
    <row r="5" spans="3:13" ht="15">
      <c r="C5" s="1404" t="e">
        <f>#REF!</f>
        <v>#REF!</v>
      </c>
      <c r="D5" s="1404"/>
      <c r="E5" s="1404"/>
      <c r="F5" s="1404"/>
      <c r="G5" s="1404"/>
      <c r="H5" s="1404"/>
      <c r="I5" s="1404"/>
      <c r="J5" s="17"/>
      <c r="K5" s="17"/>
      <c r="L5" s="17"/>
      <c r="M5" s="17"/>
    </row>
    <row r="6" spans="3:13" ht="15.75" customHeight="1" hidden="1">
      <c r="C6" s="1404" t="e">
        <f>#REF!</f>
        <v>#REF!</v>
      </c>
      <c r="D6" s="1404"/>
      <c r="E6" s="1404"/>
      <c r="F6" s="1404"/>
      <c r="G6" s="1404"/>
      <c r="H6" s="1404"/>
      <c r="I6" s="1404"/>
      <c r="J6" s="17"/>
      <c r="K6" s="17"/>
      <c r="L6" s="17"/>
      <c r="M6" s="17"/>
    </row>
    <row r="7" spans="3:13" ht="15.75" customHeight="1" hidden="1">
      <c r="C7" s="1404" t="e">
        <f>#REF!</f>
        <v>#REF!</v>
      </c>
      <c r="D7" s="1404"/>
      <c r="E7" s="1404"/>
      <c r="F7" s="1404"/>
      <c r="G7" s="1404"/>
      <c r="H7" s="1404"/>
      <c r="I7" s="1404"/>
      <c r="J7" s="17"/>
      <c r="K7" s="17"/>
      <c r="L7" s="17"/>
      <c r="M7" s="17"/>
    </row>
    <row r="8" spans="3:13" ht="15.75" customHeight="1" hidden="1">
      <c r="C8" s="1404" t="e">
        <f>#REF!</f>
        <v>#REF!</v>
      </c>
      <c r="D8" s="1404"/>
      <c r="E8" s="1404"/>
      <c r="F8" s="1404"/>
      <c r="G8" s="1404"/>
      <c r="H8" s="1404"/>
      <c r="I8" s="1404"/>
      <c r="J8" s="17"/>
      <c r="K8" s="17"/>
      <c r="L8" s="17"/>
      <c r="M8" s="17"/>
    </row>
    <row r="9" spans="3:13" ht="15.75" customHeight="1" hidden="1">
      <c r="C9" s="1404" t="e">
        <f>#REF!</f>
        <v>#REF!</v>
      </c>
      <c r="D9" s="1404"/>
      <c r="E9" s="1404"/>
      <c r="F9" s="1404"/>
      <c r="G9" s="1404"/>
      <c r="H9" s="1404"/>
      <c r="I9" s="1404"/>
      <c r="J9" s="17"/>
      <c r="K9" s="17"/>
      <c r="L9" s="17"/>
      <c r="M9" s="17"/>
    </row>
    <row r="10" spans="3:13" ht="15.75" customHeight="1" hidden="1">
      <c r="C10" s="1404" t="e">
        <f>#REF!</f>
        <v>#REF!</v>
      </c>
      <c r="D10" s="1404"/>
      <c r="E10" s="1404"/>
      <c r="F10" s="1404"/>
      <c r="G10" s="1404"/>
      <c r="H10" s="1404"/>
      <c r="I10" s="1404"/>
      <c r="J10" s="17"/>
      <c r="K10" s="17"/>
      <c r="L10" s="17"/>
      <c r="M10" s="17"/>
    </row>
    <row r="11" spans="3:13" ht="15.75" customHeight="1" hidden="1">
      <c r="C11" s="1404" t="e">
        <f>#REF!</f>
        <v>#REF!</v>
      </c>
      <c r="D11" s="1404"/>
      <c r="E11" s="1404"/>
      <c r="F11" s="1404"/>
      <c r="G11" s="1404"/>
      <c r="H11" s="1404"/>
      <c r="I11" s="1404"/>
      <c r="J11" s="17"/>
      <c r="K11" s="17"/>
      <c r="L11" s="17"/>
      <c r="M11" s="17"/>
    </row>
    <row r="12" spans="3:13" ht="15.75" customHeight="1" hidden="1">
      <c r="C12" s="1404" t="e">
        <f>#REF!</f>
        <v>#REF!</v>
      </c>
      <c r="D12" s="1404"/>
      <c r="E12" s="1404"/>
      <c r="F12" s="1404"/>
      <c r="G12" s="1404"/>
      <c r="H12" s="1404"/>
      <c r="I12" s="1404"/>
      <c r="J12" s="17"/>
      <c r="K12" s="17"/>
      <c r="L12" s="17"/>
      <c r="M12" s="17"/>
    </row>
    <row r="13" spans="3:13" ht="15.75" customHeight="1" hidden="1">
      <c r="C13" s="1404" t="e">
        <f>#REF!</f>
        <v>#REF!</v>
      </c>
      <c r="D13" s="1404"/>
      <c r="E13" s="1404"/>
      <c r="F13" s="1404"/>
      <c r="G13" s="1404"/>
      <c r="H13" s="1404"/>
      <c r="I13" s="1404"/>
      <c r="J13" s="17"/>
      <c r="K13" s="17"/>
      <c r="L13" s="17"/>
      <c r="M13" s="17"/>
    </row>
    <row r="14" spans="3:13" ht="15.75" customHeight="1" hidden="1">
      <c r="C14" s="1404" t="e">
        <f>#REF!</f>
        <v>#REF!</v>
      </c>
      <c r="D14" s="1404"/>
      <c r="E14" s="1404"/>
      <c r="F14" s="1404"/>
      <c r="G14" s="1404"/>
      <c r="H14" s="1404"/>
      <c r="I14" s="1404"/>
      <c r="J14" s="17"/>
      <c r="K14" s="17"/>
      <c r="L14" s="17"/>
      <c r="M14" s="17"/>
    </row>
    <row r="15" spans="3:13" ht="15.75" customHeight="1" hidden="1">
      <c r="C15" s="1404" t="e">
        <f>#REF!</f>
        <v>#REF!</v>
      </c>
      <c r="D15" s="1404"/>
      <c r="E15" s="1404"/>
      <c r="F15" s="1404"/>
      <c r="G15" s="1404"/>
      <c r="H15" s="1404"/>
      <c r="I15" s="1404"/>
      <c r="J15" s="17"/>
      <c r="K15" s="17"/>
      <c r="L15" s="17"/>
      <c r="M15" s="17"/>
    </row>
    <row r="16" spans="3:13" ht="15.75" customHeight="1" hidden="1">
      <c r="C16" s="1404" t="e">
        <f>#REF!</f>
        <v>#REF!</v>
      </c>
      <c r="D16" s="1404"/>
      <c r="E16" s="1404"/>
      <c r="F16" s="1404"/>
      <c r="G16" s="1404"/>
      <c r="H16" s="1404"/>
      <c r="I16" s="1404"/>
      <c r="J16" s="17"/>
      <c r="K16" s="17"/>
      <c r="L16" s="17"/>
      <c r="M16" s="17"/>
    </row>
    <row r="17" spans="3:13" ht="15.75" customHeight="1" hidden="1">
      <c r="C17" s="1404" t="e">
        <f>#REF!</f>
        <v>#REF!</v>
      </c>
      <c r="D17" s="1404"/>
      <c r="E17" s="1404"/>
      <c r="F17" s="1404"/>
      <c r="G17" s="1404"/>
      <c r="H17" s="1404"/>
      <c r="I17" s="1404"/>
      <c r="J17" s="17"/>
      <c r="K17" s="17"/>
      <c r="L17" s="17"/>
      <c r="M17" s="17"/>
    </row>
    <row r="18" spans="3:13" ht="15.75" customHeight="1" hidden="1">
      <c r="C18" s="1404" t="e">
        <f>#REF!</f>
        <v>#REF!</v>
      </c>
      <c r="D18" s="1404"/>
      <c r="E18" s="1404"/>
      <c r="F18" s="1404"/>
      <c r="G18" s="1404"/>
      <c r="H18" s="1404"/>
      <c r="I18" s="1404"/>
      <c r="J18" s="17"/>
      <c r="K18" s="17"/>
      <c r="L18" s="17"/>
      <c r="M18" s="17"/>
    </row>
    <row r="19" spans="3:13" ht="15" hidden="1">
      <c r="C19" s="1404" t="e">
        <f>#REF!</f>
        <v>#REF!</v>
      </c>
      <c r="D19" s="1404"/>
      <c r="E19" s="1404"/>
      <c r="F19" s="1404"/>
      <c r="G19" s="1404"/>
      <c r="H19" s="1404"/>
      <c r="I19" s="1404"/>
      <c r="J19" s="17"/>
      <c r="K19" s="17"/>
      <c r="L19" s="17"/>
      <c r="M19" s="17"/>
    </row>
    <row r="20" spans="3:13" ht="15" hidden="1">
      <c r="C20" s="1404" t="e">
        <f>#REF!</f>
        <v>#REF!</v>
      </c>
      <c r="D20" s="1404"/>
      <c r="E20" s="1404"/>
      <c r="F20" s="1404"/>
      <c r="G20" s="1404"/>
      <c r="H20" s="1404"/>
      <c r="I20" s="1404"/>
      <c r="J20" s="17"/>
      <c r="K20" s="17"/>
      <c r="L20" s="17"/>
      <c r="M20" s="17"/>
    </row>
    <row r="21" spans="3:13" ht="15" hidden="1">
      <c r="C21" s="1404" t="e">
        <f>#REF!</f>
        <v>#REF!</v>
      </c>
      <c r="D21" s="1404"/>
      <c r="E21" s="1404"/>
      <c r="F21" s="1404"/>
      <c r="G21" s="1404"/>
      <c r="H21" s="1404"/>
      <c r="I21" s="1404"/>
      <c r="J21" s="17"/>
      <c r="K21" s="17"/>
      <c r="L21" s="17"/>
      <c r="M21" s="17"/>
    </row>
    <row r="22" spans="3:13" ht="15" hidden="1">
      <c r="C22" s="1404" t="e">
        <f>#REF!</f>
        <v>#REF!</v>
      </c>
      <c r="D22" s="1404"/>
      <c r="E22" s="1404"/>
      <c r="F22" s="1404"/>
      <c r="G22" s="1404"/>
      <c r="H22" s="1404"/>
      <c r="I22" s="1404"/>
      <c r="J22" s="17"/>
      <c r="K22" s="17"/>
      <c r="L22" s="17"/>
      <c r="M22" s="17"/>
    </row>
    <row r="23" spans="3:13" ht="15" hidden="1">
      <c r="C23" s="1404" t="e">
        <f>#REF!</f>
        <v>#REF!</v>
      </c>
      <c r="D23" s="1404"/>
      <c r="E23" s="1404"/>
      <c r="F23" s="1404"/>
      <c r="G23" s="1404"/>
      <c r="H23" s="1404"/>
      <c r="I23" s="1404"/>
      <c r="J23" s="17"/>
      <c r="K23" s="17"/>
      <c r="L23" s="17"/>
      <c r="M23" s="17"/>
    </row>
    <row r="24" spans="3:13" ht="15" hidden="1">
      <c r="C24" s="1404" t="e">
        <f>#REF!</f>
        <v>#REF!</v>
      </c>
      <c r="D24" s="1404"/>
      <c r="E24" s="1404"/>
      <c r="F24" s="1404"/>
      <c r="G24" s="1404"/>
      <c r="H24" s="1404"/>
      <c r="I24" s="1404"/>
      <c r="J24" s="17"/>
      <c r="K24" s="17"/>
      <c r="L24" s="17"/>
      <c r="M24" s="17"/>
    </row>
    <row r="25" spans="2:13" ht="17.25">
      <c r="B25" s="1409" t="s">
        <v>146</v>
      </c>
      <c r="C25" s="1409"/>
      <c r="D25" s="1409"/>
      <c r="E25" s="1409"/>
      <c r="F25" s="1409"/>
      <c r="G25" s="1409"/>
      <c r="H25" s="1409"/>
      <c r="I25" s="1409"/>
      <c r="J25" s="17"/>
      <c r="K25" s="17"/>
      <c r="L25" s="17"/>
      <c r="M25" s="17"/>
    </row>
    <row r="26" spans="1:13" ht="17.25">
      <c r="A26" s="88"/>
      <c r="B26" s="1408" t="s">
        <v>650</v>
      </c>
      <c r="C26" s="1408"/>
      <c r="D26" s="1408"/>
      <c r="E26" s="1408"/>
      <c r="F26" s="1408"/>
      <c r="G26" s="1408"/>
      <c r="H26" s="1408"/>
      <c r="I26" s="1408"/>
      <c r="J26" s="88"/>
      <c r="K26" s="88"/>
      <c r="L26" s="88"/>
      <c r="M26" s="88"/>
    </row>
    <row r="27" spans="1:13" ht="18" thickBot="1">
      <c r="A27" s="88"/>
      <c r="B27" s="88"/>
      <c r="C27" s="1407" t="s">
        <v>184</v>
      </c>
      <c r="D27" s="1407"/>
      <c r="E27" s="1407"/>
      <c r="F27" s="1407"/>
      <c r="G27" s="1407"/>
      <c r="H27" s="1407"/>
      <c r="I27" s="1407"/>
      <c r="J27" s="219"/>
      <c r="K27" s="219"/>
      <c r="L27" s="219"/>
      <c r="M27" s="219"/>
    </row>
    <row r="28" spans="1:13" ht="39" thickBot="1">
      <c r="A28" s="52" t="s">
        <v>78</v>
      </c>
      <c r="B28" s="38" t="s">
        <v>558</v>
      </c>
      <c r="C28" s="22" t="s">
        <v>185</v>
      </c>
      <c r="D28" s="39" t="s">
        <v>336</v>
      </c>
      <c r="E28" s="132" t="s">
        <v>197</v>
      </c>
      <c r="F28" s="132" t="s">
        <v>195</v>
      </c>
      <c r="G28" s="132" t="s">
        <v>80</v>
      </c>
      <c r="H28" s="27" t="s">
        <v>196</v>
      </c>
      <c r="I28" s="148" t="s">
        <v>233</v>
      </c>
      <c r="J28" s="151" t="s">
        <v>539</v>
      </c>
      <c r="K28" s="152" t="s">
        <v>540</v>
      </c>
      <c r="L28" s="152" t="s">
        <v>528</v>
      </c>
      <c r="M28" s="185" t="s">
        <v>529</v>
      </c>
    </row>
    <row r="29" spans="1:13" ht="12.75">
      <c r="A29" s="55">
        <v>1</v>
      </c>
      <c r="B29" s="218" t="s">
        <v>486</v>
      </c>
      <c r="C29" s="465">
        <v>2</v>
      </c>
      <c r="D29" s="442" t="s">
        <v>364</v>
      </c>
      <c r="E29" s="443" t="s">
        <v>445</v>
      </c>
      <c r="F29" s="443" t="s">
        <v>254</v>
      </c>
      <c r="G29" s="444" t="s">
        <v>255</v>
      </c>
      <c r="H29" s="680" t="s">
        <v>255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438</v>
      </c>
      <c r="B30" s="200"/>
      <c r="C30" s="466" t="s">
        <v>81</v>
      </c>
      <c r="D30" s="445"/>
      <c r="E30" s="125" t="s">
        <v>341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82</v>
      </c>
      <c r="B31" s="12"/>
      <c r="C31" s="467" t="s">
        <v>502</v>
      </c>
      <c r="D31" s="447"/>
      <c r="E31" s="10" t="s">
        <v>240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391</v>
      </c>
      <c r="D32" s="659" t="s">
        <v>65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438</v>
      </c>
      <c r="C33" s="544" t="s">
        <v>81</v>
      </c>
      <c r="D33" s="521" t="s">
        <v>65</v>
      </c>
      <c r="E33" s="522" t="s">
        <v>349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486</v>
      </c>
      <c r="C34" s="539" t="s">
        <v>111</v>
      </c>
      <c r="D34" s="540" t="s">
        <v>65</v>
      </c>
      <c r="E34" s="541" t="s">
        <v>348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210</v>
      </c>
      <c r="B35" s="21" t="s">
        <v>210</v>
      </c>
      <c r="C35" s="468" t="s">
        <v>351</v>
      </c>
      <c r="D35" s="364" t="s">
        <v>65</v>
      </c>
      <c r="E35" s="11" t="s">
        <v>348</v>
      </c>
      <c r="F35" s="11" t="s">
        <v>352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153</v>
      </c>
      <c r="B36" s="7" t="s">
        <v>153</v>
      </c>
      <c r="C36" s="575" t="s">
        <v>651</v>
      </c>
      <c r="D36" s="366" t="s">
        <v>65</v>
      </c>
      <c r="E36" s="89" t="s">
        <v>348</v>
      </c>
      <c r="F36" s="89" t="s">
        <v>352</v>
      </c>
      <c r="G36" s="367" t="s">
        <v>657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154</v>
      </c>
      <c r="B37" s="13"/>
      <c r="C37" s="468" t="s">
        <v>205</v>
      </c>
      <c r="D37" s="364"/>
      <c r="E37" s="28" t="s">
        <v>240</v>
      </c>
      <c r="F37" s="28" t="s">
        <v>83</v>
      </c>
      <c r="G37" s="368" t="s">
        <v>503</v>
      </c>
      <c r="H37" s="418" t="s">
        <v>206</v>
      </c>
      <c r="I37" s="149"/>
      <c r="J37" s="168"/>
      <c r="K37" s="139"/>
      <c r="L37" s="139"/>
      <c r="M37" s="158"/>
    </row>
    <row r="38" spans="1:13" ht="12.75" hidden="1">
      <c r="A38" s="103" t="s">
        <v>155</v>
      </c>
      <c r="B38" s="7"/>
      <c r="C38" s="470" t="s">
        <v>221</v>
      </c>
      <c r="D38" s="369"/>
      <c r="E38" s="8" t="s">
        <v>240</v>
      </c>
      <c r="F38" s="8" t="s">
        <v>83</v>
      </c>
      <c r="G38" s="370" t="s">
        <v>503</v>
      </c>
      <c r="H38" s="419" t="s">
        <v>209</v>
      </c>
      <c r="I38" s="149"/>
      <c r="J38" s="168"/>
      <c r="K38" s="139"/>
      <c r="L38" s="139"/>
      <c r="M38" s="158"/>
    </row>
    <row r="39" spans="1:13" ht="12.75" hidden="1">
      <c r="A39" s="103" t="s">
        <v>156</v>
      </c>
      <c r="B39" s="7"/>
      <c r="C39" s="471" t="s">
        <v>84</v>
      </c>
      <c r="D39" s="371"/>
      <c r="E39" s="6" t="s">
        <v>240</v>
      </c>
      <c r="F39" s="6" t="s">
        <v>83</v>
      </c>
      <c r="G39" s="372" t="s">
        <v>503</v>
      </c>
      <c r="H39" s="420" t="s">
        <v>216</v>
      </c>
      <c r="I39" s="149"/>
      <c r="J39" s="168"/>
      <c r="K39" s="139"/>
      <c r="L39" s="139"/>
      <c r="M39" s="158"/>
    </row>
    <row r="40" spans="1:13" ht="12.75" hidden="1">
      <c r="A40" s="103" t="s">
        <v>157</v>
      </c>
      <c r="B40" s="7"/>
      <c r="C40" s="471" t="s">
        <v>85</v>
      </c>
      <c r="D40" s="371"/>
      <c r="E40" s="6" t="s">
        <v>240</v>
      </c>
      <c r="F40" s="6" t="s">
        <v>83</v>
      </c>
      <c r="G40" s="372" t="s">
        <v>503</v>
      </c>
      <c r="H40" s="420" t="s">
        <v>217</v>
      </c>
      <c r="I40" s="149"/>
      <c r="J40" s="168"/>
      <c r="K40" s="139"/>
      <c r="L40" s="139"/>
      <c r="M40" s="158"/>
    </row>
    <row r="41" spans="1:13" ht="39" hidden="1">
      <c r="A41" s="99" t="s">
        <v>86</v>
      </c>
      <c r="B41" s="201"/>
      <c r="C41" s="472" t="s">
        <v>482</v>
      </c>
      <c r="D41" s="373"/>
      <c r="E41" s="92" t="s">
        <v>219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536</v>
      </c>
      <c r="C42" s="473" t="s">
        <v>598</v>
      </c>
      <c r="D42" s="447" t="s">
        <v>65</v>
      </c>
      <c r="E42" s="10" t="s">
        <v>366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243</v>
      </c>
      <c r="B43" s="201" t="s">
        <v>243</v>
      </c>
      <c r="C43" s="468" t="s">
        <v>370</v>
      </c>
      <c r="D43" s="364" t="s">
        <v>65</v>
      </c>
      <c r="E43" s="11" t="s">
        <v>366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158</v>
      </c>
      <c r="C44" s="468" t="s">
        <v>38</v>
      </c>
      <c r="D44" s="364" t="s">
        <v>65</v>
      </c>
      <c r="E44" s="11" t="s">
        <v>366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159</v>
      </c>
      <c r="C45" s="575" t="s">
        <v>651</v>
      </c>
      <c r="D45" s="366" t="s">
        <v>65</v>
      </c>
      <c r="E45" s="89" t="s">
        <v>366</v>
      </c>
      <c r="F45" s="89" t="s">
        <v>39</v>
      </c>
      <c r="G45" s="367" t="s">
        <v>657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381</v>
      </c>
      <c r="C46" s="705" t="s">
        <v>667</v>
      </c>
      <c r="D46" s="364" t="s">
        <v>65</v>
      </c>
      <c r="E46" s="11" t="s">
        <v>366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160</v>
      </c>
      <c r="C47" s="407" t="s">
        <v>653</v>
      </c>
      <c r="D47" s="366" t="s">
        <v>65</v>
      </c>
      <c r="E47" s="89" t="s">
        <v>366</v>
      </c>
      <c r="F47" s="89" t="s">
        <v>40</v>
      </c>
      <c r="G47" s="367" t="s">
        <v>532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67</v>
      </c>
      <c r="B48" s="201" t="s">
        <v>168</v>
      </c>
      <c r="C48" s="474" t="s">
        <v>36</v>
      </c>
      <c r="D48" s="364" t="s">
        <v>65</v>
      </c>
      <c r="E48" s="11" t="s">
        <v>366</v>
      </c>
      <c r="F48" s="11" t="s">
        <v>367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159</v>
      </c>
      <c r="B49" s="202"/>
      <c r="C49" s="468" t="s">
        <v>205</v>
      </c>
      <c r="D49" s="376"/>
      <c r="E49" s="8" t="s">
        <v>219</v>
      </c>
      <c r="F49" s="8" t="s">
        <v>83</v>
      </c>
      <c r="G49" s="370" t="s">
        <v>203</v>
      </c>
      <c r="H49" s="419" t="s">
        <v>206</v>
      </c>
      <c r="I49" s="149"/>
      <c r="J49" s="167"/>
      <c r="K49" s="96"/>
      <c r="L49" s="96"/>
      <c r="M49" s="191"/>
    </row>
    <row r="50" spans="1:13" ht="12.75" hidden="1">
      <c r="A50" s="103" t="s">
        <v>161</v>
      </c>
      <c r="B50" s="7"/>
      <c r="C50" s="470" t="s">
        <v>221</v>
      </c>
      <c r="D50" s="369"/>
      <c r="E50" s="8" t="s">
        <v>219</v>
      </c>
      <c r="F50" s="8" t="s">
        <v>83</v>
      </c>
      <c r="G50" s="370" t="s">
        <v>203</v>
      </c>
      <c r="H50" s="419" t="s">
        <v>209</v>
      </c>
      <c r="I50" s="149"/>
      <c r="J50" s="167"/>
      <c r="K50" s="96"/>
      <c r="L50" s="96"/>
      <c r="M50" s="191"/>
    </row>
    <row r="51" spans="1:13" ht="12.75" hidden="1">
      <c r="A51" s="103" t="s">
        <v>156</v>
      </c>
      <c r="B51" s="7"/>
      <c r="C51" s="471" t="s">
        <v>84</v>
      </c>
      <c r="D51" s="371"/>
      <c r="E51" s="6" t="s">
        <v>219</v>
      </c>
      <c r="F51" s="6" t="s">
        <v>83</v>
      </c>
      <c r="G51" s="372" t="s">
        <v>203</v>
      </c>
      <c r="H51" s="420" t="s">
        <v>216</v>
      </c>
      <c r="I51" s="149"/>
      <c r="J51" s="167"/>
      <c r="K51" s="96"/>
      <c r="L51" s="96"/>
      <c r="M51" s="191"/>
    </row>
    <row r="52" spans="1:13" ht="12.75" hidden="1">
      <c r="A52" s="103" t="s">
        <v>157</v>
      </c>
      <c r="B52" s="7"/>
      <c r="C52" s="471" t="s">
        <v>87</v>
      </c>
      <c r="D52" s="371"/>
      <c r="E52" s="6" t="s">
        <v>219</v>
      </c>
      <c r="F52" s="6" t="s">
        <v>199</v>
      </c>
      <c r="G52" s="372" t="s">
        <v>203</v>
      </c>
      <c r="H52" s="420" t="s">
        <v>342</v>
      </c>
      <c r="I52" s="149"/>
      <c r="J52" s="167"/>
      <c r="K52" s="96"/>
      <c r="L52" s="96"/>
      <c r="M52" s="191"/>
    </row>
    <row r="53" spans="1:13" ht="12.75" hidden="1">
      <c r="A53" s="103" t="s">
        <v>162</v>
      </c>
      <c r="B53" s="7"/>
      <c r="C53" s="471" t="s">
        <v>85</v>
      </c>
      <c r="D53" s="371"/>
      <c r="E53" s="6" t="s">
        <v>219</v>
      </c>
      <c r="F53" s="6" t="s">
        <v>83</v>
      </c>
      <c r="G53" s="372" t="s">
        <v>203</v>
      </c>
      <c r="H53" s="420" t="s">
        <v>217</v>
      </c>
      <c r="I53" s="149"/>
      <c r="J53" s="167"/>
      <c r="K53" s="96"/>
      <c r="L53" s="96"/>
      <c r="M53" s="191"/>
    </row>
    <row r="54" spans="1:13" ht="21.75" customHeight="1">
      <c r="A54" s="101" t="s">
        <v>244</v>
      </c>
      <c r="B54" s="7" t="s">
        <v>114</v>
      </c>
      <c r="C54" s="575" t="s">
        <v>651</v>
      </c>
      <c r="D54" s="366" t="s">
        <v>65</v>
      </c>
      <c r="E54" s="89" t="s">
        <v>366</v>
      </c>
      <c r="F54" s="89" t="s">
        <v>367</v>
      </c>
      <c r="G54" s="367" t="s">
        <v>657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658</v>
      </c>
      <c r="C55" s="407" t="s">
        <v>653</v>
      </c>
      <c r="D55" s="366" t="s">
        <v>65</v>
      </c>
      <c r="E55" s="89" t="s">
        <v>366</v>
      </c>
      <c r="F55" s="89" t="s">
        <v>367</v>
      </c>
      <c r="G55" s="564" t="s">
        <v>334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659</v>
      </c>
      <c r="C56" s="407" t="s">
        <v>652</v>
      </c>
      <c r="D56" s="366" t="s">
        <v>65</v>
      </c>
      <c r="E56" s="89" t="s">
        <v>366</v>
      </c>
      <c r="F56" s="89" t="s">
        <v>367</v>
      </c>
      <c r="G56" s="564" t="s">
        <v>663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201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714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733</v>
      </c>
      <c r="D59" s="73">
        <v>925</v>
      </c>
      <c r="E59" s="73">
        <v>705</v>
      </c>
      <c r="F59" s="73" t="s">
        <v>721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722</v>
      </c>
      <c r="D60" s="73">
        <v>925</v>
      </c>
      <c r="E60" s="73">
        <v>705</v>
      </c>
      <c r="F60" s="73" t="s">
        <v>734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725</v>
      </c>
      <c r="D61" s="73">
        <v>968</v>
      </c>
      <c r="E61" s="73">
        <v>705</v>
      </c>
      <c r="F61" s="73" t="s">
        <v>723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724</v>
      </c>
      <c r="D62" s="703">
        <v>968</v>
      </c>
      <c r="E62" s="703">
        <v>705</v>
      </c>
      <c r="F62" s="703" t="s">
        <v>723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193</v>
      </c>
      <c r="B65" s="657"/>
      <c r="C65" s="658" t="s">
        <v>390</v>
      </c>
      <c r="D65" s="659" t="s">
        <v>424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438</v>
      </c>
      <c r="C66" s="626" t="s">
        <v>81</v>
      </c>
      <c r="D66" s="627" t="s">
        <v>424</v>
      </c>
      <c r="E66" s="628" t="s">
        <v>349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364</v>
      </c>
      <c r="C67" s="663" t="s">
        <v>603</v>
      </c>
      <c r="D67" s="540" t="s">
        <v>424</v>
      </c>
      <c r="E67" s="664" t="s">
        <v>368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166</v>
      </c>
      <c r="B68" s="21" t="s">
        <v>200</v>
      </c>
      <c r="C68" s="468" t="s">
        <v>66</v>
      </c>
      <c r="D68" s="364" t="s">
        <v>424</v>
      </c>
      <c r="E68" s="11" t="s">
        <v>368</v>
      </c>
      <c r="F68" s="11" t="s">
        <v>369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477</v>
      </c>
      <c r="B69" s="202"/>
      <c r="C69" s="469" t="s">
        <v>205</v>
      </c>
      <c r="D69" s="371"/>
      <c r="E69" s="6" t="s">
        <v>218</v>
      </c>
      <c r="F69" s="6" t="s">
        <v>83</v>
      </c>
      <c r="G69" s="372" t="s">
        <v>220</v>
      </c>
      <c r="H69" s="420" t="s">
        <v>206</v>
      </c>
      <c r="I69" s="149"/>
      <c r="J69" s="167"/>
      <c r="K69" s="96"/>
      <c r="L69" s="96"/>
      <c r="M69" s="191"/>
    </row>
    <row r="70" spans="1:13" ht="12.75" hidden="1">
      <c r="A70" s="105" t="s">
        <v>326</v>
      </c>
      <c r="B70" s="7"/>
      <c r="C70" s="471" t="s">
        <v>221</v>
      </c>
      <c r="D70" s="371"/>
      <c r="E70" s="6" t="s">
        <v>218</v>
      </c>
      <c r="F70" s="6" t="s">
        <v>83</v>
      </c>
      <c r="G70" s="372" t="s">
        <v>220</v>
      </c>
      <c r="H70" s="420" t="s">
        <v>209</v>
      </c>
      <c r="I70" s="149"/>
      <c r="J70" s="167"/>
      <c r="K70" s="96"/>
      <c r="L70" s="96"/>
      <c r="M70" s="191"/>
    </row>
    <row r="71" spans="1:13" ht="12.75" hidden="1">
      <c r="A71" s="105" t="s">
        <v>156</v>
      </c>
      <c r="B71" s="7"/>
      <c r="C71" s="471" t="s">
        <v>84</v>
      </c>
      <c r="D71" s="371"/>
      <c r="E71" s="6" t="s">
        <v>218</v>
      </c>
      <c r="F71" s="6" t="s">
        <v>83</v>
      </c>
      <c r="G71" s="372" t="s">
        <v>220</v>
      </c>
      <c r="H71" s="420" t="s">
        <v>216</v>
      </c>
      <c r="I71" s="149"/>
      <c r="J71" s="167"/>
      <c r="K71" s="96"/>
      <c r="L71" s="96"/>
      <c r="M71" s="191"/>
    </row>
    <row r="72" spans="1:13" ht="12.75" hidden="1">
      <c r="A72" s="105" t="s">
        <v>157</v>
      </c>
      <c r="B72" s="7"/>
      <c r="C72" s="471" t="s">
        <v>85</v>
      </c>
      <c r="D72" s="371"/>
      <c r="E72" s="6" t="s">
        <v>218</v>
      </c>
      <c r="F72" s="6" t="s">
        <v>83</v>
      </c>
      <c r="G72" s="372" t="s">
        <v>220</v>
      </c>
      <c r="H72" s="420" t="s">
        <v>217</v>
      </c>
      <c r="I72" s="149"/>
      <c r="J72" s="167"/>
      <c r="K72" s="96"/>
      <c r="L72" s="96"/>
      <c r="M72" s="191"/>
    </row>
    <row r="73" spans="1:13" ht="24" customHeight="1">
      <c r="A73" s="101" t="s">
        <v>245</v>
      </c>
      <c r="B73" s="7" t="s">
        <v>166</v>
      </c>
      <c r="C73" s="575" t="s">
        <v>651</v>
      </c>
      <c r="D73" s="366" t="s">
        <v>424</v>
      </c>
      <c r="E73" s="89" t="s">
        <v>368</v>
      </c>
      <c r="F73" s="89" t="s">
        <v>369</v>
      </c>
      <c r="G73" s="367" t="s">
        <v>657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246</v>
      </c>
      <c r="B74" s="13"/>
      <c r="C74" s="475" t="s">
        <v>205</v>
      </c>
      <c r="D74" s="364"/>
      <c r="E74" s="28" t="s">
        <v>218</v>
      </c>
      <c r="F74" s="28" t="s">
        <v>83</v>
      </c>
      <c r="G74" s="368" t="s">
        <v>483</v>
      </c>
      <c r="H74" s="418" t="s">
        <v>206</v>
      </c>
      <c r="I74" s="149"/>
      <c r="J74" s="168"/>
      <c r="K74" s="139"/>
      <c r="L74" s="139"/>
      <c r="M74" s="158"/>
    </row>
    <row r="75" spans="1:13" ht="12.75" hidden="1">
      <c r="A75" s="105" t="s">
        <v>247</v>
      </c>
      <c r="B75" s="7"/>
      <c r="C75" s="476" t="s">
        <v>221</v>
      </c>
      <c r="D75" s="377"/>
      <c r="E75" s="9" t="s">
        <v>218</v>
      </c>
      <c r="F75" s="9" t="s">
        <v>83</v>
      </c>
      <c r="G75" s="378" t="s">
        <v>483</v>
      </c>
      <c r="H75" s="425" t="s">
        <v>209</v>
      </c>
      <c r="I75" s="149"/>
      <c r="J75" s="168"/>
      <c r="K75" s="139"/>
      <c r="L75" s="139"/>
      <c r="M75" s="158"/>
    </row>
    <row r="76" spans="1:13" ht="12.75" hidden="1">
      <c r="A76" s="106" t="s">
        <v>156</v>
      </c>
      <c r="B76" s="2"/>
      <c r="C76" s="471" t="s">
        <v>84</v>
      </c>
      <c r="D76" s="371"/>
      <c r="E76" s="6" t="s">
        <v>218</v>
      </c>
      <c r="F76" s="6" t="s">
        <v>83</v>
      </c>
      <c r="G76" s="372" t="s">
        <v>483</v>
      </c>
      <c r="H76" s="420" t="s">
        <v>216</v>
      </c>
      <c r="I76" s="149"/>
      <c r="J76" s="169"/>
      <c r="K76" s="97"/>
      <c r="L76" s="97"/>
      <c r="M76" s="192"/>
    </row>
    <row r="77" spans="1:13" ht="12.75" hidden="1">
      <c r="A77" s="106" t="s">
        <v>157</v>
      </c>
      <c r="B77" s="2"/>
      <c r="C77" s="471" t="s">
        <v>87</v>
      </c>
      <c r="D77" s="371"/>
      <c r="E77" s="6" t="s">
        <v>218</v>
      </c>
      <c r="F77" s="6" t="s">
        <v>199</v>
      </c>
      <c r="G77" s="372" t="s">
        <v>483</v>
      </c>
      <c r="H77" s="420" t="s">
        <v>342</v>
      </c>
      <c r="I77" s="149"/>
      <c r="J77" s="169"/>
      <c r="K77" s="97"/>
      <c r="L77" s="97"/>
      <c r="M77" s="192"/>
    </row>
    <row r="78" spans="1:13" ht="12.75" hidden="1">
      <c r="A78" s="106" t="s">
        <v>162</v>
      </c>
      <c r="B78" s="2"/>
      <c r="C78" s="471" t="s">
        <v>88</v>
      </c>
      <c r="D78" s="371"/>
      <c r="E78" s="6" t="s">
        <v>218</v>
      </c>
      <c r="F78" s="6" t="s">
        <v>83</v>
      </c>
      <c r="G78" s="372" t="s">
        <v>483</v>
      </c>
      <c r="H78" s="420" t="s">
        <v>217</v>
      </c>
      <c r="I78" s="149"/>
      <c r="J78" s="169"/>
      <c r="K78" s="97"/>
      <c r="L78" s="97"/>
      <c r="M78" s="192"/>
    </row>
    <row r="79" spans="1:13" ht="12.75" hidden="1">
      <c r="A79" s="105" t="s">
        <v>147</v>
      </c>
      <c r="B79" s="7"/>
      <c r="C79" s="470" t="s">
        <v>225</v>
      </c>
      <c r="D79" s="369"/>
      <c r="E79" s="8" t="s">
        <v>218</v>
      </c>
      <c r="F79" s="8" t="s">
        <v>83</v>
      </c>
      <c r="G79" s="370" t="s">
        <v>483</v>
      </c>
      <c r="H79" s="419" t="s">
        <v>343</v>
      </c>
      <c r="I79" s="149"/>
      <c r="J79" s="168"/>
      <c r="K79" s="139"/>
      <c r="L79" s="139"/>
      <c r="M79" s="158"/>
    </row>
    <row r="80" spans="1:13" ht="12.75" hidden="1">
      <c r="A80" s="108" t="s">
        <v>156</v>
      </c>
      <c r="B80" s="18"/>
      <c r="C80" s="477" t="s">
        <v>89</v>
      </c>
      <c r="D80" s="449"/>
      <c r="E80" s="31" t="s">
        <v>218</v>
      </c>
      <c r="F80" s="31" t="s">
        <v>83</v>
      </c>
      <c r="G80" s="450" t="s">
        <v>483</v>
      </c>
      <c r="H80" s="424" t="s">
        <v>344</v>
      </c>
      <c r="I80" s="149"/>
      <c r="J80" s="169"/>
      <c r="K80" s="97"/>
      <c r="L80" s="97"/>
      <c r="M80" s="192"/>
    </row>
    <row r="81" spans="1:13" ht="12.75" hidden="1">
      <c r="A81" s="108" t="s">
        <v>157</v>
      </c>
      <c r="B81" s="18"/>
      <c r="C81" s="477" t="s">
        <v>90</v>
      </c>
      <c r="D81" s="449"/>
      <c r="E81" s="31" t="s">
        <v>218</v>
      </c>
      <c r="F81" s="31" t="s">
        <v>83</v>
      </c>
      <c r="G81" s="450" t="s">
        <v>483</v>
      </c>
      <c r="H81" s="424" t="s">
        <v>345</v>
      </c>
      <c r="I81" s="149"/>
      <c r="J81" s="169"/>
      <c r="K81" s="97"/>
      <c r="L81" s="97"/>
      <c r="M81" s="192"/>
    </row>
    <row r="82" spans="1:13" ht="12.75" hidden="1">
      <c r="A82" s="109" t="s">
        <v>162</v>
      </c>
      <c r="B82" s="203"/>
      <c r="C82" s="477" t="s">
        <v>91</v>
      </c>
      <c r="D82" s="449"/>
      <c r="E82" s="5" t="s">
        <v>218</v>
      </c>
      <c r="F82" s="5" t="s">
        <v>83</v>
      </c>
      <c r="G82" s="451" t="s">
        <v>483</v>
      </c>
      <c r="H82" s="424" t="s">
        <v>346</v>
      </c>
      <c r="I82" s="149"/>
      <c r="J82" s="169"/>
      <c r="K82" s="97"/>
      <c r="L82" s="97"/>
      <c r="M82" s="192"/>
    </row>
    <row r="83" spans="1:13" ht="14.25" customHeight="1" hidden="1">
      <c r="A83" s="109" t="s">
        <v>163</v>
      </c>
      <c r="B83" s="203"/>
      <c r="C83" s="477" t="s">
        <v>92</v>
      </c>
      <c r="D83" s="449"/>
      <c r="E83" s="5" t="s">
        <v>218</v>
      </c>
      <c r="F83" s="5" t="s">
        <v>83</v>
      </c>
      <c r="G83" s="451" t="s">
        <v>483</v>
      </c>
      <c r="H83" s="424" t="s">
        <v>347</v>
      </c>
      <c r="I83" s="149"/>
      <c r="J83" s="169"/>
      <c r="K83" s="97"/>
      <c r="L83" s="97"/>
      <c r="M83" s="192"/>
    </row>
    <row r="84" spans="1:13" ht="12.75" hidden="1">
      <c r="A84" s="109" t="s">
        <v>164</v>
      </c>
      <c r="B84" s="203"/>
      <c r="C84" s="477" t="s">
        <v>93</v>
      </c>
      <c r="D84" s="449"/>
      <c r="E84" s="5" t="s">
        <v>218</v>
      </c>
      <c r="F84" s="5" t="s">
        <v>83</v>
      </c>
      <c r="G84" s="451" t="s">
        <v>483</v>
      </c>
      <c r="H84" s="424" t="s">
        <v>530</v>
      </c>
      <c r="I84" s="149"/>
      <c r="J84" s="169"/>
      <c r="K84" s="97"/>
      <c r="L84" s="97"/>
      <c r="M84" s="192"/>
    </row>
    <row r="85" spans="1:13" ht="12.75" hidden="1">
      <c r="A85" s="109" t="s">
        <v>165</v>
      </c>
      <c r="B85" s="203"/>
      <c r="C85" s="477" t="s">
        <v>94</v>
      </c>
      <c r="D85" s="449"/>
      <c r="E85" s="5" t="s">
        <v>218</v>
      </c>
      <c r="F85" s="5" t="s">
        <v>83</v>
      </c>
      <c r="G85" s="451" t="s">
        <v>483</v>
      </c>
      <c r="H85" s="424" t="s">
        <v>531</v>
      </c>
      <c r="I85" s="149"/>
      <c r="J85" s="169"/>
      <c r="K85" s="97"/>
      <c r="L85" s="97"/>
      <c r="M85" s="192"/>
    </row>
    <row r="86" spans="1:13" ht="12.75" hidden="1">
      <c r="A86" s="105" t="s">
        <v>148</v>
      </c>
      <c r="B86" s="7"/>
      <c r="C86" s="470" t="s">
        <v>257</v>
      </c>
      <c r="D86" s="369"/>
      <c r="E86" s="8" t="s">
        <v>218</v>
      </c>
      <c r="F86" s="8" t="s">
        <v>83</v>
      </c>
      <c r="G86" s="370" t="s">
        <v>483</v>
      </c>
      <c r="H86" s="419" t="s">
        <v>229</v>
      </c>
      <c r="I86" s="149"/>
      <c r="J86" s="168"/>
      <c r="K86" s="139"/>
      <c r="L86" s="139"/>
      <c r="M86" s="158"/>
    </row>
    <row r="87" spans="1:13" ht="16.5" customHeight="1" hidden="1">
      <c r="A87" s="104" t="s">
        <v>149</v>
      </c>
      <c r="B87" s="13"/>
      <c r="C87" s="475" t="s">
        <v>208</v>
      </c>
      <c r="D87" s="380"/>
      <c r="E87" s="36" t="s">
        <v>218</v>
      </c>
      <c r="F87" s="28" t="s">
        <v>83</v>
      </c>
      <c r="G87" s="452" t="s">
        <v>483</v>
      </c>
      <c r="H87" s="689" t="s">
        <v>222</v>
      </c>
      <c r="I87" s="149"/>
      <c r="J87" s="168"/>
      <c r="K87" s="139"/>
      <c r="L87" s="139"/>
      <c r="M87" s="158"/>
    </row>
    <row r="88" spans="1:13" ht="15.75" customHeight="1" hidden="1">
      <c r="A88" s="105" t="s">
        <v>150</v>
      </c>
      <c r="B88" s="7"/>
      <c r="C88" s="471" t="s">
        <v>190</v>
      </c>
      <c r="D88" s="371"/>
      <c r="E88" s="6" t="s">
        <v>218</v>
      </c>
      <c r="F88" s="6" t="s">
        <v>83</v>
      </c>
      <c r="G88" s="372" t="s">
        <v>483</v>
      </c>
      <c r="H88" s="420" t="s">
        <v>226</v>
      </c>
      <c r="I88" s="149"/>
      <c r="J88" s="168"/>
      <c r="K88" s="139"/>
      <c r="L88" s="139"/>
      <c r="M88" s="158"/>
    </row>
    <row r="89" spans="1:13" ht="15" customHeight="1" hidden="1">
      <c r="A89" s="105" t="s">
        <v>151</v>
      </c>
      <c r="B89" s="7"/>
      <c r="C89" s="471" t="s">
        <v>191</v>
      </c>
      <c r="D89" s="371"/>
      <c r="E89" s="6" t="s">
        <v>218</v>
      </c>
      <c r="F89" s="6" t="s">
        <v>83</v>
      </c>
      <c r="G89" s="372" t="s">
        <v>483</v>
      </c>
      <c r="H89" s="420" t="s">
        <v>227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668</v>
      </c>
      <c r="D90" s="364" t="s">
        <v>424</v>
      </c>
      <c r="E90" s="11" t="s">
        <v>368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651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660</v>
      </c>
      <c r="C93" s="407" t="s">
        <v>653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661</v>
      </c>
      <c r="C94" s="407" t="s">
        <v>652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512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445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446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328</v>
      </c>
      <c r="C99" s="407" t="s">
        <v>654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254</v>
      </c>
      <c r="C100" s="606" t="s">
        <v>317</v>
      </c>
      <c r="D100" s="599" t="s">
        <v>424</v>
      </c>
      <c r="E100" s="610" t="s">
        <v>602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480</v>
      </c>
      <c r="C101" s="233" t="s">
        <v>670</v>
      </c>
      <c r="D101" s="364" t="s">
        <v>424</v>
      </c>
      <c r="E101" s="11" t="s">
        <v>602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68</v>
      </c>
      <c r="C102" s="407" t="s">
        <v>653</v>
      </c>
      <c r="D102" s="366" t="s">
        <v>424</v>
      </c>
      <c r="E102" s="89" t="s">
        <v>602</v>
      </c>
      <c r="F102" s="89" t="s">
        <v>669</v>
      </c>
      <c r="G102" s="564" t="s">
        <v>334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446</v>
      </c>
      <c r="B103" s="21" t="s">
        <v>517</v>
      </c>
      <c r="C103" s="468" t="s">
        <v>321</v>
      </c>
      <c r="D103" s="364" t="s">
        <v>424</v>
      </c>
      <c r="E103" s="11" t="s">
        <v>602</v>
      </c>
      <c r="F103" s="49" t="s">
        <v>186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328</v>
      </c>
      <c r="B104" s="7" t="s">
        <v>365</v>
      </c>
      <c r="C104" s="469" t="s">
        <v>322</v>
      </c>
      <c r="D104" s="366" t="s">
        <v>424</v>
      </c>
      <c r="E104" s="89" t="s">
        <v>602</v>
      </c>
      <c r="F104" s="89" t="s">
        <v>186</v>
      </c>
      <c r="G104" s="367" t="s">
        <v>532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329</v>
      </c>
      <c r="B105" s="13"/>
      <c r="C105" s="468" t="s">
        <v>205</v>
      </c>
      <c r="D105" s="380"/>
      <c r="E105" s="28" t="s">
        <v>228</v>
      </c>
      <c r="F105" s="28" t="s">
        <v>478</v>
      </c>
      <c r="G105" s="368" t="s">
        <v>484</v>
      </c>
      <c r="H105" s="418" t="s">
        <v>206</v>
      </c>
      <c r="I105" s="149"/>
      <c r="J105" s="168"/>
      <c r="K105" s="139"/>
      <c r="L105" s="139"/>
      <c r="M105" s="158"/>
    </row>
    <row r="106" spans="1:13" ht="12.75" hidden="1">
      <c r="A106" s="110" t="s">
        <v>463</v>
      </c>
      <c r="B106" s="18"/>
      <c r="C106" s="471" t="s">
        <v>189</v>
      </c>
      <c r="D106" s="371"/>
      <c r="E106" s="6" t="s">
        <v>228</v>
      </c>
      <c r="F106" s="6" t="s">
        <v>478</v>
      </c>
      <c r="G106" s="372" t="s">
        <v>484</v>
      </c>
      <c r="H106" s="420" t="s">
        <v>229</v>
      </c>
      <c r="I106" s="149"/>
      <c r="J106" s="168"/>
      <c r="K106" s="139"/>
      <c r="L106" s="139"/>
      <c r="M106" s="158"/>
    </row>
    <row r="107" spans="1:13" ht="15" customHeight="1" hidden="1">
      <c r="A107" s="107" t="s">
        <v>479</v>
      </c>
      <c r="B107" s="201"/>
      <c r="C107" s="472" t="s">
        <v>327</v>
      </c>
      <c r="D107" s="373"/>
      <c r="E107" s="90" t="s">
        <v>332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504</v>
      </c>
      <c r="B108" s="21" t="s">
        <v>523</v>
      </c>
      <c r="C108" s="480" t="s">
        <v>402</v>
      </c>
      <c r="D108" s="364" t="s">
        <v>424</v>
      </c>
      <c r="E108" s="11" t="s">
        <v>318</v>
      </c>
      <c r="F108" s="49" t="s">
        <v>353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448</v>
      </c>
      <c r="B109" s="7" t="s">
        <v>115</v>
      </c>
      <c r="C109" s="469" t="s">
        <v>322</v>
      </c>
      <c r="D109" s="366" t="s">
        <v>424</v>
      </c>
      <c r="E109" s="89" t="s">
        <v>318</v>
      </c>
      <c r="F109" s="89" t="s">
        <v>353</v>
      </c>
      <c r="G109" s="367" t="s">
        <v>532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505</v>
      </c>
      <c r="B110" s="13"/>
      <c r="C110" s="468" t="s">
        <v>205</v>
      </c>
      <c r="D110" s="380"/>
      <c r="E110" s="28" t="s">
        <v>332</v>
      </c>
      <c r="F110" s="28" t="s">
        <v>548</v>
      </c>
      <c r="G110" s="368" t="s">
        <v>533</v>
      </c>
      <c r="H110" s="418" t="s">
        <v>206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506</v>
      </c>
      <c r="B111" s="13"/>
      <c r="C111" s="470" t="s">
        <v>330</v>
      </c>
      <c r="D111" s="369"/>
      <c r="E111" s="8" t="s">
        <v>332</v>
      </c>
      <c r="F111" s="8" t="s">
        <v>548</v>
      </c>
      <c r="G111" s="372" t="s">
        <v>533</v>
      </c>
      <c r="H111" s="419" t="s">
        <v>334</v>
      </c>
      <c r="I111" s="149"/>
      <c r="J111" s="168"/>
      <c r="K111" s="139"/>
      <c r="L111" s="139"/>
      <c r="M111" s="158"/>
    </row>
    <row r="112" spans="1:13" ht="30.75" hidden="1">
      <c r="A112" s="112" t="s">
        <v>156</v>
      </c>
      <c r="B112" s="204"/>
      <c r="C112" s="471" t="s">
        <v>331</v>
      </c>
      <c r="D112" s="371"/>
      <c r="E112" s="6" t="s">
        <v>332</v>
      </c>
      <c r="F112" s="6" t="s">
        <v>548</v>
      </c>
      <c r="G112" s="372" t="s">
        <v>533</v>
      </c>
      <c r="H112" s="420" t="s">
        <v>333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365</v>
      </c>
      <c r="C113" s="469" t="s">
        <v>605</v>
      </c>
      <c r="D113" s="366" t="s">
        <v>424</v>
      </c>
      <c r="E113" s="89" t="s">
        <v>602</v>
      </c>
      <c r="F113" s="89" t="s">
        <v>186</v>
      </c>
      <c r="G113" s="367" t="s">
        <v>662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583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653</v>
      </c>
      <c r="D115" s="405">
        <v>968</v>
      </c>
      <c r="E115" s="405">
        <v>113</v>
      </c>
      <c r="F115" s="405" t="s">
        <v>399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589</v>
      </c>
      <c r="C116" s="232" t="s">
        <v>671</v>
      </c>
      <c r="D116" s="364" t="s">
        <v>424</v>
      </c>
      <c r="E116" s="11" t="s">
        <v>602</v>
      </c>
      <c r="F116" s="706" t="s">
        <v>362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590</v>
      </c>
      <c r="C117" s="407" t="s">
        <v>656</v>
      </c>
      <c r="D117" s="366" t="s">
        <v>424</v>
      </c>
      <c r="E117" s="89" t="s">
        <v>602</v>
      </c>
      <c r="F117" s="89" t="s">
        <v>362</v>
      </c>
      <c r="G117" s="367" t="s">
        <v>572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591</v>
      </c>
      <c r="C118" s="483" t="s">
        <v>581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592</v>
      </c>
      <c r="C119" s="537" t="s">
        <v>322</v>
      </c>
      <c r="D119" s="518">
        <v>968</v>
      </c>
      <c r="E119" s="518">
        <v>113</v>
      </c>
      <c r="F119" s="518" t="s">
        <v>673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637</v>
      </c>
      <c r="C120" s="233" t="s">
        <v>678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638</v>
      </c>
      <c r="C121" s="407" t="s">
        <v>653</v>
      </c>
      <c r="D121" s="405">
        <v>968</v>
      </c>
      <c r="E121" s="405">
        <v>113</v>
      </c>
      <c r="F121" s="405" t="s">
        <v>676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439</v>
      </c>
      <c r="C122" s="626" t="s">
        <v>192</v>
      </c>
      <c r="D122" s="521" t="s">
        <v>424</v>
      </c>
      <c r="E122" s="522" t="s">
        <v>361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255</v>
      </c>
      <c r="C123" s="588" t="s">
        <v>600</v>
      </c>
      <c r="D123" s="593" t="s">
        <v>424</v>
      </c>
      <c r="E123" s="594" t="s">
        <v>315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205</v>
      </c>
      <c r="D124" s="371"/>
      <c r="E124" s="28" t="s">
        <v>332</v>
      </c>
      <c r="F124" s="28" t="s">
        <v>549</v>
      </c>
      <c r="G124" s="368" t="s">
        <v>533</v>
      </c>
      <c r="H124" s="418" t="s">
        <v>206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225</v>
      </c>
      <c r="D125" s="371"/>
      <c r="E125" s="6" t="s">
        <v>332</v>
      </c>
      <c r="F125" s="6" t="s">
        <v>549</v>
      </c>
      <c r="G125" s="372" t="s">
        <v>533</v>
      </c>
      <c r="H125" s="420" t="s">
        <v>343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94</v>
      </c>
      <c r="D126" s="371"/>
      <c r="E126" s="6" t="s">
        <v>332</v>
      </c>
      <c r="F126" s="6" t="s">
        <v>549</v>
      </c>
      <c r="G126" s="372" t="s">
        <v>533</v>
      </c>
      <c r="H126" s="420" t="s">
        <v>531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523</v>
      </c>
      <c r="B127" s="201"/>
      <c r="C127" s="475" t="s">
        <v>507</v>
      </c>
      <c r="D127" s="364"/>
      <c r="E127" s="11" t="s">
        <v>332</v>
      </c>
      <c r="F127" s="11" t="s">
        <v>401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524</v>
      </c>
      <c r="B128" s="201"/>
      <c r="C128" s="468" t="s">
        <v>126</v>
      </c>
      <c r="D128" s="376"/>
      <c r="E128" s="91" t="s">
        <v>332</v>
      </c>
      <c r="F128" s="91" t="s">
        <v>401</v>
      </c>
      <c r="G128" s="375" t="s">
        <v>533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508</v>
      </c>
      <c r="B129" s="13"/>
      <c r="C129" s="468" t="s">
        <v>205</v>
      </c>
      <c r="D129" s="380"/>
      <c r="E129" s="28" t="s">
        <v>332</v>
      </c>
      <c r="F129" s="28" t="s">
        <v>401</v>
      </c>
      <c r="G129" s="368" t="s">
        <v>533</v>
      </c>
      <c r="H129" s="418" t="s">
        <v>206</v>
      </c>
      <c r="I129" s="149"/>
      <c r="J129" s="168"/>
      <c r="K129" s="139"/>
      <c r="L129" s="139"/>
      <c r="M129" s="158"/>
    </row>
    <row r="130" spans="1:13" ht="12.75" hidden="1">
      <c r="A130" s="105" t="s">
        <v>509</v>
      </c>
      <c r="B130" s="7"/>
      <c r="C130" s="470" t="s">
        <v>225</v>
      </c>
      <c r="D130" s="369"/>
      <c r="E130" s="6" t="s">
        <v>332</v>
      </c>
      <c r="F130" s="6" t="s">
        <v>401</v>
      </c>
      <c r="G130" s="372" t="s">
        <v>533</v>
      </c>
      <c r="H130" s="420" t="s">
        <v>343</v>
      </c>
      <c r="I130" s="149"/>
      <c r="J130" s="168"/>
      <c r="K130" s="139"/>
      <c r="L130" s="139"/>
      <c r="M130" s="158"/>
    </row>
    <row r="131" spans="1:13" ht="12.75" hidden="1">
      <c r="A131" s="110" t="s">
        <v>156</v>
      </c>
      <c r="B131" s="18"/>
      <c r="C131" s="477" t="s">
        <v>94</v>
      </c>
      <c r="D131" s="369"/>
      <c r="E131" s="6" t="s">
        <v>332</v>
      </c>
      <c r="F131" s="6" t="s">
        <v>401</v>
      </c>
      <c r="G131" s="372" t="s">
        <v>533</v>
      </c>
      <c r="H131" s="420" t="s">
        <v>531</v>
      </c>
      <c r="I131" s="149"/>
      <c r="J131" s="168"/>
      <c r="K131" s="139"/>
      <c r="L131" s="139"/>
      <c r="M131" s="158"/>
    </row>
    <row r="132" spans="1:13" ht="31.5" hidden="1" thickBot="1">
      <c r="A132" s="98" t="s">
        <v>439</v>
      </c>
      <c r="B132" s="205"/>
      <c r="C132" s="481" t="s">
        <v>192</v>
      </c>
      <c r="D132" s="385"/>
      <c r="E132" s="128" t="s">
        <v>222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82</v>
      </c>
      <c r="B133" s="201"/>
      <c r="C133" s="482" t="s">
        <v>516</v>
      </c>
      <c r="D133" s="387"/>
      <c r="E133" s="92" t="s">
        <v>230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481</v>
      </c>
      <c r="C134" s="232" t="s">
        <v>696</v>
      </c>
      <c r="D134" s="66">
        <v>968</v>
      </c>
      <c r="E134" s="66">
        <v>309</v>
      </c>
      <c r="F134" s="66" t="s">
        <v>485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69</v>
      </c>
      <c r="C135" s="707" t="s">
        <v>682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116</v>
      </c>
      <c r="C136" s="407" t="s">
        <v>653</v>
      </c>
      <c r="D136" s="405">
        <v>968</v>
      </c>
      <c r="E136" s="405">
        <v>309</v>
      </c>
      <c r="F136" s="405" t="s">
        <v>683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171</v>
      </c>
      <c r="C137" s="233" t="s">
        <v>684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117</v>
      </c>
      <c r="C138" s="407" t="s">
        <v>653</v>
      </c>
      <c r="D138" s="405">
        <v>968</v>
      </c>
      <c r="E138" s="405">
        <v>309</v>
      </c>
      <c r="F138" s="405" t="s">
        <v>685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118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122</v>
      </c>
      <c r="C140" s="479" t="s">
        <v>322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210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153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198</v>
      </c>
      <c r="B143" s="21" t="s">
        <v>518</v>
      </c>
      <c r="C143" s="483" t="s">
        <v>681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487</v>
      </c>
      <c r="B144" s="7" t="s">
        <v>6</v>
      </c>
      <c r="C144" s="479" t="s">
        <v>322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488</v>
      </c>
      <c r="B145" s="205"/>
      <c r="C145" s="468" t="s">
        <v>205</v>
      </c>
      <c r="D145" s="380"/>
      <c r="E145" s="28" t="s">
        <v>230</v>
      </c>
      <c r="F145" s="28" t="s">
        <v>485</v>
      </c>
      <c r="G145" s="368" t="s">
        <v>224</v>
      </c>
      <c r="H145" s="216" t="s">
        <v>206</v>
      </c>
      <c r="I145" s="173"/>
      <c r="J145" s="168"/>
      <c r="K145" s="139"/>
      <c r="L145" s="139"/>
      <c r="M145" s="158"/>
    </row>
    <row r="146" spans="1:13" ht="12.75" hidden="1">
      <c r="A146" s="109" t="s">
        <v>463</v>
      </c>
      <c r="B146" s="201"/>
      <c r="C146" s="471" t="s">
        <v>189</v>
      </c>
      <c r="D146" s="371"/>
      <c r="E146" s="6" t="s">
        <v>230</v>
      </c>
      <c r="F146" s="6" t="s">
        <v>485</v>
      </c>
      <c r="G146" s="372" t="s">
        <v>224</v>
      </c>
      <c r="H146" s="23" t="s">
        <v>229</v>
      </c>
      <c r="I146" s="149"/>
      <c r="J146" s="168"/>
      <c r="K146" s="139"/>
      <c r="L146" s="139"/>
      <c r="M146" s="158"/>
    </row>
    <row r="147" spans="1:13" ht="15.75" hidden="1" thickBot="1">
      <c r="A147" s="98" t="s">
        <v>440</v>
      </c>
      <c r="B147" s="21" t="s">
        <v>123</v>
      </c>
      <c r="C147" s="481" t="s">
        <v>194</v>
      </c>
      <c r="D147" s="385"/>
      <c r="E147" s="128" t="s">
        <v>532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82</v>
      </c>
      <c r="B148" s="7" t="s">
        <v>124</v>
      </c>
      <c r="C148" s="472" t="s">
        <v>248</v>
      </c>
      <c r="D148" s="373"/>
      <c r="E148" s="90" t="s">
        <v>214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440</v>
      </c>
      <c r="C152" s="621" t="s">
        <v>574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256</v>
      </c>
      <c r="C153" s="673" t="s">
        <v>606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77</v>
      </c>
      <c r="C154" s="233" t="s">
        <v>675</v>
      </c>
      <c r="D154" s="230">
        <v>968</v>
      </c>
      <c r="E154" s="230">
        <v>401</v>
      </c>
      <c r="F154" s="230" t="s">
        <v>607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49</v>
      </c>
      <c r="C155" s="407" t="s">
        <v>655</v>
      </c>
      <c r="D155" s="518">
        <v>968</v>
      </c>
      <c r="E155" s="518">
        <v>401</v>
      </c>
      <c r="F155" s="518" t="s">
        <v>607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520</v>
      </c>
      <c r="C156" s="675" t="s">
        <v>575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70</v>
      </c>
      <c r="C157" s="233" t="s">
        <v>577</v>
      </c>
      <c r="D157" s="230">
        <v>968</v>
      </c>
      <c r="E157" s="230">
        <v>412</v>
      </c>
      <c r="F157" s="230" t="s">
        <v>576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608</v>
      </c>
      <c r="C158" s="407" t="s">
        <v>653</v>
      </c>
      <c r="D158" s="518">
        <v>968</v>
      </c>
      <c r="E158" s="518">
        <v>412</v>
      </c>
      <c r="F158" s="518" t="s">
        <v>576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441</v>
      </c>
      <c r="C159" s="626" t="s">
        <v>194</v>
      </c>
      <c r="D159" s="627" t="s">
        <v>424</v>
      </c>
      <c r="E159" s="628" t="s">
        <v>304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296</v>
      </c>
      <c r="C160" s="588" t="s">
        <v>305</v>
      </c>
      <c r="D160" s="593" t="s">
        <v>424</v>
      </c>
      <c r="E160" s="594" t="s">
        <v>306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71</v>
      </c>
      <c r="C161" s="484" t="s">
        <v>697</v>
      </c>
      <c r="D161" s="458" t="s">
        <v>424</v>
      </c>
      <c r="E161" s="459" t="s">
        <v>306</v>
      </c>
      <c r="F161" s="459" t="s">
        <v>307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210</v>
      </c>
      <c r="B162" s="21" t="s">
        <v>72</v>
      </c>
      <c r="C162" s="485" t="s">
        <v>308</v>
      </c>
      <c r="D162" s="376" t="s">
        <v>424</v>
      </c>
      <c r="E162" s="91" t="s">
        <v>306</v>
      </c>
      <c r="F162" s="91" t="s">
        <v>309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153</v>
      </c>
      <c r="B163" s="7" t="s">
        <v>609</v>
      </c>
      <c r="C163" s="407" t="s">
        <v>653</v>
      </c>
      <c r="D163" s="366" t="s">
        <v>424</v>
      </c>
      <c r="E163" s="89" t="s">
        <v>306</v>
      </c>
      <c r="F163" s="89" t="s">
        <v>309</v>
      </c>
      <c r="G163" s="367" t="s">
        <v>334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154</v>
      </c>
      <c r="B164" s="21" t="s">
        <v>610</v>
      </c>
      <c r="C164" s="582" t="s">
        <v>698</v>
      </c>
      <c r="D164" s="364" t="s">
        <v>424</v>
      </c>
      <c r="E164" s="11" t="s">
        <v>306</v>
      </c>
      <c r="F164" s="11" t="s">
        <v>310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463</v>
      </c>
      <c r="B165" s="7" t="s">
        <v>611</v>
      </c>
      <c r="C165" s="407" t="s">
        <v>653</v>
      </c>
      <c r="D165" s="366" t="s">
        <v>424</v>
      </c>
      <c r="E165" s="89" t="s">
        <v>306</v>
      </c>
      <c r="F165" s="89" t="s">
        <v>310</v>
      </c>
      <c r="G165" s="367" t="s">
        <v>334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612</v>
      </c>
      <c r="C166" s="483" t="s">
        <v>24</v>
      </c>
      <c r="D166" s="230">
        <v>968</v>
      </c>
      <c r="E166" s="230">
        <v>503</v>
      </c>
      <c r="F166" s="230" t="s">
        <v>311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613</v>
      </c>
      <c r="C167" s="407" t="s">
        <v>653</v>
      </c>
      <c r="D167" s="405">
        <v>968</v>
      </c>
      <c r="E167" s="405">
        <v>503</v>
      </c>
      <c r="F167" s="405" t="s">
        <v>311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53</v>
      </c>
      <c r="C168" s="479" t="s">
        <v>513</v>
      </c>
      <c r="D168" s="405">
        <v>968</v>
      </c>
      <c r="E168" s="405">
        <v>503</v>
      </c>
      <c r="F168" s="405" t="s">
        <v>311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699</v>
      </c>
      <c r="C169" s="483" t="s">
        <v>312</v>
      </c>
      <c r="D169" s="230">
        <v>968</v>
      </c>
      <c r="E169" s="230">
        <v>503</v>
      </c>
      <c r="F169" s="230" t="s">
        <v>313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700</v>
      </c>
      <c r="C170" s="407" t="s">
        <v>653</v>
      </c>
      <c r="D170" s="405">
        <v>968</v>
      </c>
      <c r="E170" s="405">
        <v>503</v>
      </c>
      <c r="F170" s="405" t="s">
        <v>313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464</v>
      </c>
      <c r="B171" s="21"/>
      <c r="C171" s="468" t="s">
        <v>205</v>
      </c>
      <c r="D171" s="380"/>
      <c r="E171" s="28" t="s">
        <v>214</v>
      </c>
      <c r="F171" s="28" t="s">
        <v>31</v>
      </c>
      <c r="G171" s="368" t="s">
        <v>213</v>
      </c>
      <c r="H171" s="216" t="s">
        <v>206</v>
      </c>
      <c r="I171" s="149"/>
      <c r="J171" s="168"/>
      <c r="K171" s="139"/>
      <c r="L171" s="139"/>
      <c r="M171" s="158"/>
    </row>
    <row r="172" spans="1:13" ht="12.75" hidden="1">
      <c r="A172" s="116" t="s">
        <v>463</v>
      </c>
      <c r="B172" s="3"/>
      <c r="C172" s="471" t="s">
        <v>189</v>
      </c>
      <c r="D172" s="371"/>
      <c r="E172" s="6" t="s">
        <v>214</v>
      </c>
      <c r="F172" s="6" t="s">
        <v>31</v>
      </c>
      <c r="G172" s="372" t="s">
        <v>213</v>
      </c>
      <c r="H172" s="23" t="s">
        <v>229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465</v>
      </c>
      <c r="B173" s="201"/>
      <c r="C173" s="474" t="s">
        <v>145</v>
      </c>
      <c r="D173" s="364"/>
      <c r="E173" s="11" t="s">
        <v>214</v>
      </c>
      <c r="F173" s="11" t="s">
        <v>501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466</v>
      </c>
      <c r="B174" s="201"/>
      <c r="C174" s="485" t="s">
        <v>573</v>
      </c>
      <c r="D174" s="376"/>
      <c r="E174" s="91" t="s">
        <v>214</v>
      </c>
      <c r="F174" s="91" t="s">
        <v>501</v>
      </c>
      <c r="G174" s="375" t="s">
        <v>213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467</v>
      </c>
      <c r="B175" s="21"/>
      <c r="C175" s="468" t="s">
        <v>205</v>
      </c>
      <c r="D175" s="380"/>
      <c r="E175" s="28" t="s">
        <v>214</v>
      </c>
      <c r="F175" s="28" t="s">
        <v>500</v>
      </c>
      <c r="G175" s="368" t="s">
        <v>213</v>
      </c>
      <c r="H175" s="216" t="s">
        <v>206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463</v>
      </c>
      <c r="B176" s="3"/>
      <c r="C176" s="471" t="s">
        <v>189</v>
      </c>
      <c r="D176" s="371"/>
      <c r="E176" s="6" t="s">
        <v>214</v>
      </c>
      <c r="F176" s="6" t="s">
        <v>500</v>
      </c>
      <c r="G176" s="372" t="s">
        <v>213</v>
      </c>
      <c r="H176" s="23" t="s">
        <v>229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614</v>
      </c>
      <c r="C177" s="580" t="s">
        <v>686</v>
      </c>
      <c r="D177" s="389" t="s">
        <v>424</v>
      </c>
      <c r="E177" s="154" t="s">
        <v>306</v>
      </c>
      <c r="F177" s="154" t="s">
        <v>314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465</v>
      </c>
      <c r="B178" s="21" t="s">
        <v>615</v>
      </c>
      <c r="C178" s="468" t="s">
        <v>355</v>
      </c>
      <c r="D178" s="364" t="s">
        <v>424</v>
      </c>
      <c r="E178" s="11" t="s">
        <v>306</v>
      </c>
      <c r="F178" s="11" t="s">
        <v>356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466</v>
      </c>
      <c r="B179" s="3" t="s">
        <v>616</v>
      </c>
      <c r="C179" s="407" t="s">
        <v>653</v>
      </c>
      <c r="D179" s="366" t="s">
        <v>424</v>
      </c>
      <c r="E179" s="89" t="s">
        <v>306</v>
      </c>
      <c r="F179" s="89" t="s">
        <v>356</v>
      </c>
      <c r="G179" s="367" t="s">
        <v>334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468</v>
      </c>
      <c r="B180" s="21" t="s">
        <v>617</v>
      </c>
      <c r="C180" s="485" t="s">
        <v>357</v>
      </c>
      <c r="D180" s="364" t="s">
        <v>424</v>
      </c>
      <c r="E180" s="11" t="s">
        <v>306</v>
      </c>
      <c r="F180" s="11" t="s">
        <v>301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469</v>
      </c>
      <c r="B181" s="3" t="s">
        <v>618</v>
      </c>
      <c r="C181" s="407" t="s">
        <v>653</v>
      </c>
      <c r="D181" s="366" t="s">
        <v>424</v>
      </c>
      <c r="E181" s="89" t="s">
        <v>306</v>
      </c>
      <c r="F181" s="89" t="s">
        <v>301</v>
      </c>
      <c r="G181" s="367" t="s">
        <v>334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619</v>
      </c>
      <c r="C182" s="485" t="s">
        <v>300</v>
      </c>
      <c r="D182" s="364" t="s">
        <v>424</v>
      </c>
      <c r="E182" s="11" t="s">
        <v>306</v>
      </c>
      <c r="F182" s="11" t="s">
        <v>687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620</v>
      </c>
      <c r="C183" s="407" t="s">
        <v>653</v>
      </c>
      <c r="D183" s="366" t="s">
        <v>424</v>
      </c>
      <c r="E183" s="89" t="s">
        <v>306</v>
      </c>
      <c r="F183" s="89" t="s">
        <v>687</v>
      </c>
      <c r="G183" s="367" t="s">
        <v>334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621</v>
      </c>
      <c r="C184" s="486" t="s">
        <v>471</v>
      </c>
      <c r="D184" s="389" t="s">
        <v>424</v>
      </c>
      <c r="E184" s="154" t="s">
        <v>306</v>
      </c>
      <c r="F184" s="154" t="s">
        <v>472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622</v>
      </c>
      <c r="C185" s="233" t="s">
        <v>688</v>
      </c>
      <c r="D185" s="376" t="s">
        <v>424</v>
      </c>
      <c r="E185" s="91" t="s">
        <v>306</v>
      </c>
      <c r="F185" s="91" t="s">
        <v>470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623</v>
      </c>
      <c r="C186" s="407" t="s">
        <v>653</v>
      </c>
      <c r="D186" s="366" t="s">
        <v>424</v>
      </c>
      <c r="E186" s="89" t="s">
        <v>306</v>
      </c>
      <c r="F186" s="89" t="s">
        <v>470</v>
      </c>
      <c r="G186" s="367" t="s">
        <v>334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54</v>
      </c>
      <c r="C187" s="469" t="s">
        <v>513</v>
      </c>
      <c r="D187" s="366" t="s">
        <v>424</v>
      </c>
      <c r="E187" s="89" t="s">
        <v>306</v>
      </c>
      <c r="F187" s="89" t="s">
        <v>470</v>
      </c>
      <c r="G187" s="367" t="s">
        <v>354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436</v>
      </c>
      <c r="B188" s="21" t="s">
        <v>624</v>
      </c>
      <c r="C188" s="233" t="s">
        <v>689</v>
      </c>
      <c r="D188" s="376" t="s">
        <v>424</v>
      </c>
      <c r="E188" s="91" t="s">
        <v>306</v>
      </c>
      <c r="F188" s="91" t="s">
        <v>473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437</v>
      </c>
      <c r="B189" s="3" t="s">
        <v>625</v>
      </c>
      <c r="C189" s="407" t="s">
        <v>653</v>
      </c>
      <c r="D189" s="366" t="s">
        <v>424</v>
      </c>
      <c r="E189" s="89" t="s">
        <v>306</v>
      </c>
      <c r="F189" s="89" t="s">
        <v>473</v>
      </c>
      <c r="G189" s="367" t="s">
        <v>334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626</v>
      </c>
      <c r="C190" s="233" t="s">
        <v>708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627</v>
      </c>
      <c r="C191" s="407" t="s">
        <v>653</v>
      </c>
      <c r="D191" s="366" t="s">
        <v>424</v>
      </c>
      <c r="E191" s="89" t="s">
        <v>306</v>
      </c>
      <c r="F191" s="89" t="s">
        <v>707</v>
      </c>
      <c r="G191" s="367" t="s">
        <v>334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709</v>
      </c>
      <c r="C192" s="233" t="s">
        <v>691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710</v>
      </c>
      <c r="C193" s="407" t="s">
        <v>653</v>
      </c>
      <c r="D193" s="405">
        <v>968</v>
      </c>
      <c r="E193" s="405">
        <v>503</v>
      </c>
      <c r="F193" s="405" t="s">
        <v>690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628</v>
      </c>
      <c r="C194" s="583" t="s">
        <v>692</v>
      </c>
      <c r="D194" s="389" t="s">
        <v>424</v>
      </c>
      <c r="E194" s="154" t="s">
        <v>306</v>
      </c>
      <c r="F194" s="154" t="s">
        <v>474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629</v>
      </c>
      <c r="C195" s="233" t="s">
        <v>693</v>
      </c>
      <c r="D195" s="364" t="s">
        <v>424</v>
      </c>
      <c r="E195" s="11" t="s">
        <v>306</v>
      </c>
      <c r="F195" s="11" t="s">
        <v>475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630</v>
      </c>
      <c r="C196" s="407" t="s">
        <v>653</v>
      </c>
      <c r="D196" s="366" t="s">
        <v>424</v>
      </c>
      <c r="E196" s="89" t="s">
        <v>306</v>
      </c>
      <c r="F196" s="89" t="s">
        <v>475</v>
      </c>
      <c r="G196" s="367" t="s">
        <v>334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631</v>
      </c>
      <c r="C197" s="709" t="s">
        <v>694</v>
      </c>
      <c r="D197" s="364" t="s">
        <v>424</v>
      </c>
      <c r="E197" s="11" t="s">
        <v>306</v>
      </c>
      <c r="F197" s="11" t="s">
        <v>489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632</v>
      </c>
      <c r="C198" s="407" t="s">
        <v>653</v>
      </c>
      <c r="D198" s="366" t="s">
        <v>424</v>
      </c>
      <c r="E198" s="89" t="s">
        <v>306</v>
      </c>
      <c r="F198" s="89" t="s">
        <v>489</v>
      </c>
      <c r="G198" s="367" t="s">
        <v>334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701</v>
      </c>
      <c r="C199" s="485" t="s">
        <v>112</v>
      </c>
      <c r="D199" s="364" t="s">
        <v>424</v>
      </c>
      <c r="E199" s="11" t="s">
        <v>306</v>
      </c>
      <c r="F199" s="11" t="s">
        <v>582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702</v>
      </c>
      <c r="C200" s="407" t="s">
        <v>653</v>
      </c>
      <c r="D200" s="366" t="s">
        <v>424</v>
      </c>
      <c r="E200" s="89" t="s">
        <v>306</v>
      </c>
      <c r="F200" s="89" t="s">
        <v>582</v>
      </c>
      <c r="G200" s="367" t="s">
        <v>334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55</v>
      </c>
      <c r="C201" s="468" t="s">
        <v>490</v>
      </c>
      <c r="D201" s="364" t="s">
        <v>424</v>
      </c>
      <c r="E201" s="11" t="s">
        <v>306</v>
      </c>
      <c r="F201" s="11" t="s">
        <v>491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125</v>
      </c>
      <c r="C202" s="643" t="s">
        <v>322</v>
      </c>
      <c r="D202" s="402" t="s">
        <v>424</v>
      </c>
      <c r="E202" s="563" t="s">
        <v>306</v>
      </c>
      <c r="F202" s="563" t="s">
        <v>491</v>
      </c>
      <c r="G202" s="564" t="s">
        <v>532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442</v>
      </c>
      <c r="C203" s="626" t="s">
        <v>492</v>
      </c>
      <c r="D203" s="627" t="s">
        <v>424</v>
      </c>
      <c r="E203" s="628" t="s">
        <v>493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297</v>
      </c>
      <c r="C204" s="588" t="s">
        <v>495</v>
      </c>
      <c r="D204" s="593" t="s">
        <v>424</v>
      </c>
      <c r="E204" s="594" t="s">
        <v>494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496</v>
      </c>
      <c r="D205" s="364" t="s">
        <v>424</v>
      </c>
      <c r="E205" s="11" t="s">
        <v>494</v>
      </c>
      <c r="F205" s="11" t="s">
        <v>497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653</v>
      </c>
      <c r="D206" s="402" t="s">
        <v>424</v>
      </c>
      <c r="E206" s="563" t="s">
        <v>494</v>
      </c>
      <c r="F206" s="563" t="s">
        <v>497</v>
      </c>
      <c r="G206" s="564" t="s">
        <v>334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443</v>
      </c>
      <c r="C207" s="626" t="s">
        <v>201</v>
      </c>
      <c r="D207" s="627" t="s">
        <v>424</v>
      </c>
      <c r="E207" s="628" t="s">
        <v>285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714</v>
      </c>
      <c r="D208" s="553" t="s">
        <v>424</v>
      </c>
      <c r="E208" s="562" t="s">
        <v>715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722</v>
      </c>
      <c r="D209" s="364" t="s">
        <v>424</v>
      </c>
      <c r="E209" s="11" t="s">
        <v>715</v>
      </c>
      <c r="F209" s="11" t="s">
        <v>721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725</v>
      </c>
      <c r="D210" s="376" t="s">
        <v>424</v>
      </c>
      <c r="E210" s="91" t="s">
        <v>715</v>
      </c>
      <c r="F210" s="91" t="s">
        <v>723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716</v>
      </c>
      <c r="C211" s="407" t="s">
        <v>653</v>
      </c>
      <c r="D211" s="366" t="s">
        <v>424</v>
      </c>
      <c r="E211" s="89" t="s">
        <v>286</v>
      </c>
      <c r="F211" s="89" t="s">
        <v>723</v>
      </c>
      <c r="G211" s="367" t="s">
        <v>730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728</v>
      </c>
      <c r="C212" s="233" t="s">
        <v>726</v>
      </c>
      <c r="D212" s="376" t="s">
        <v>424</v>
      </c>
      <c r="E212" s="91" t="s">
        <v>715</v>
      </c>
      <c r="F212" s="91" t="s">
        <v>727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729</v>
      </c>
      <c r="C213" s="407" t="s">
        <v>653</v>
      </c>
      <c r="D213" s="366" t="s">
        <v>424</v>
      </c>
      <c r="E213" s="89" t="s">
        <v>286</v>
      </c>
      <c r="F213" s="89" t="s">
        <v>727</v>
      </c>
      <c r="G213" s="367" t="s">
        <v>730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73</v>
      </c>
      <c r="C214" s="588" t="s">
        <v>284</v>
      </c>
      <c r="D214" s="593" t="s">
        <v>424</v>
      </c>
      <c r="E214" s="594" t="s">
        <v>286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210</v>
      </c>
      <c r="B215" s="206" t="s">
        <v>74</v>
      </c>
      <c r="C215" s="468" t="s">
        <v>287</v>
      </c>
      <c r="D215" s="364" t="s">
        <v>424</v>
      </c>
      <c r="E215" s="11" t="s">
        <v>286</v>
      </c>
      <c r="F215" s="11" t="s">
        <v>187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153</v>
      </c>
      <c r="B216" s="3" t="s">
        <v>75</v>
      </c>
      <c r="C216" s="407" t="s">
        <v>653</v>
      </c>
      <c r="D216" s="366" t="s">
        <v>424</v>
      </c>
      <c r="E216" s="89" t="s">
        <v>286</v>
      </c>
      <c r="F216" s="89" t="s">
        <v>187</v>
      </c>
      <c r="G216" s="367" t="s">
        <v>334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154</v>
      </c>
      <c r="B217" s="206"/>
      <c r="C217" s="468" t="s">
        <v>205</v>
      </c>
      <c r="D217" s="380"/>
      <c r="E217" s="28" t="s">
        <v>215</v>
      </c>
      <c r="F217" s="28" t="s">
        <v>152</v>
      </c>
      <c r="G217" s="368" t="s">
        <v>204</v>
      </c>
      <c r="H217" s="216" t="s">
        <v>206</v>
      </c>
      <c r="I217" s="149"/>
      <c r="J217" s="168"/>
      <c r="K217" s="139"/>
      <c r="L217" s="139"/>
      <c r="M217" s="158"/>
    </row>
    <row r="218" spans="1:13" ht="12.75" hidden="1">
      <c r="A218" s="121" t="s">
        <v>463</v>
      </c>
      <c r="B218" s="51"/>
      <c r="C218" s="488" t="s">
        <v>189</v>
      </c>
      <c r="D218" s="371"/>
      <c r="E218" s="4" t="s">
        <v>215</v>
      </c>
      <c r="F218" s="4" t="s">
        <v>152</v>
      </c>
      <c r="G218" s="396" t="s">
        <v>204</v>
      </c>
      <c r="H218" s="438" t="s">
        <v>229</v>
      </c>
      <c r="I218" s="149"/>
      <c r="J218" s="168"/>
      <c r="K218" s="139"/>
      <c r="L218" s="139"/>
      <c r="M218" s="158"/>
    </row>
    <row r="219" spans="1:13" ht="35.25" customHeight="1">
      <c r="A219" s="120" t="s">
        <v>198</v>
      </c>
      <c r="B219" s="206" t="s">
        <v>633</v>
      </c>
      <c r="C219" s="468" t="s">
        <v>288</v>
      </c>
      <c r="D219" s="364" t="s">
        <v>424</v>
      </c>
      <c r="E219" s="11" t="s">
        <v>286</v>
      </c>
      <c r="F219" s="11" t="s">
        <v>188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487</v>
      </c>
      <c r="B220" s="3" t="s">
        <v>634</v>
      </c>
      <c r="C220" s="407" t="s">
        <v>653</v>
      </c>
      <c r="D220" s="366" t="s">
        <v>424</v>
      </c>
      <c r="E220" s="89" t="s">
        <v>286</v>
      </c>
      <c r="F220" s="89" t="s">
        <v>188</v>
      </c>
      <c r="G220" s="367" t="s">
        <v>334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488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206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463</v>
      </c>
      <c r="B222" s="206" t="s">
        <v>2</v>
      </c>
      <c r="C222" s="577" t="s">
        <v>677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229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444</v>
      </c>
      <c r="B223" s="549" t="s">
        <v>3</v>
      </c>
      <c r="C223" s="407" t="s">
        <v>653</v>
      </c>
      <c r="D223" s="518">
        <v>968</v>
      </c>
      <c r="E223" s="518">
        <v>709</v>
      </c>
      <c r="F223" s="518" t="s">
        <v>316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643</v>
      </c>
      <c r="C224" s="233" t="s">
        <v>679</v>
      </c>
      <c r="D224" s="364" t="s">
        <v>424</v>
      </c>
      <c r="E224" s="11" t="s">
        <v>14</v>
      </c>
      <c r="F224" s="11" t="s">
        <v>121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644</v>
      </c>
      <c r="C225" s="407" t="s">
        <v>653</v>
      </c>
      <c r="D225" s="402" t="s">
        <v>424</v>
      </c>
      <c r="E225" s="563" t="s">
        <v>14</v>
      </c>
      <c r="F225" s="563" t="s">
        <v>121</v>
      </c>
      <c r="G225" s="564" t="s">
        <v>334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358</v>
      </c>
      <c r="C226" s="626" t="s">
        <v>596</v>
      </c>
      <c r="D226" s="627" t="s">
        <v>424</v>
      </c>
      <c r="E226" s="628" t="s">
        <v>289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382</v>
      </c>
      <c r="C227" s="588" t="s">
        <v>453</v>
      </c>
      <c r="D227" s="593" t="s">
        <v>424</v>
      </c>
      <c r="E227" s="594" t="s">
        <v>290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385</v>
      </c>
      <c r="C228" s="581" t="s">
        <v>706</v>
      </c>
      <c r="D228" s="364" t="s">
        <v>424</v>
      </c>
      <c r="E228" s="48" t="s">
        <v>290</v>
      </c>
      <c r="F228" s="48" t="s">
        <v>703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386</v>
      </c>
      <c r="C229" s="407" t="s">
        <v>653</v>
      </c>
      <c r="D229" s="366" t="s">
        <v>424</v>
      </c>
      <c r="E229" s="89" t="s">
        <v>290</v>
      </c>
      <c r="F229" s="89" t="s">
        <v>703</v>
      </c>
      <c r="G229" s="367" t="s">
        <v>334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593</v>
      </c>
      <c r="C230" s="483" t="s">
        <v>586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594</v>
      </c>
      <c r="C231" s="407" t="s">
        <v>653</v>
      </c>
      <c r="D231" s="518">
        <v>968</v>
      </c>
      <c r="E231" s="518">
        <v>801</v>
      </c>
      <c r="F231" s="518" t="s">
        <v>705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519</v>
      </c>
      <c r="B232" s="37"/>
      <c r="C232" s="485" t="s">
        <v>205</v>
      </c>
      <c r="D232" s="380"/>
      <c r="E232" s="32" t="s">
        <v>359</v>
      </c>
      <c r="F232" s="29" t="s">
        <v>360</v>
      </c>
      <c r="G232" s="399">
        <v>455</v>
      </c>
      <c r="H232" s="439" t="s">
        <v>206</v>
      </c>
      <c r="I232" s="149"/>
      <c r="J232" s="168"/>
      <c r="K232" s="139"/>
      <c r="L232" s="139"/>
      <c r="M232" s="158"/>
    </row>
    <row r="233" spans="1:13" ht="12.75" hidden="1">
      <c r="A233" s="44" t="s">
        <v>463</v>
      </c>
      <c r="B233" s="51"/>
      <c r="C233" s="488" t="s">
        <v>189</v>
      </c>
      <c r="D233" s="371"/>
      <c r="E233" s="4" t="s">
        <v>359</v>
      </c>
      <c r="F233" s="30" t="s">
        <v>360</v>
      </c>
      <c r="G233" s="400">
        <v>455</v>
      </c>
      <c r="H233" s="438" t="s">
        <v>229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358</v>
      </c>
      <c r="B234" s="208"/>
      <c r="C234" s="489" t="s">
        <v>202</v>
      </c>
      <c r="D234" s="385"/>
      <c r="E234" s="129" t="s">
        <v>251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486</v>
      </c>
      <c r="B235" s="208"/>
      <c r="C235" s="472" t="s">
        <v>252</v>
      </c>
      <c r="D235" s="373"/>
      <c r="E235" s="50" t="s">
        <v>534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210</v>
      </c>
      <c r="B236" s="207"/>
      <c r="C236" s="475" t="s">
        <v>0</v>
      </c>
      <c r="D236" s="364"/>
      <c r="E236" s="48" t="s">
        <v>534</v>
      </c>
      <c r="F236" s="49" t="s">
        <v>324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113</v>
      </c>
      <c r="C237" s="633" t="s">
        <v>202</v>
      </c>
      <c r="D237" s="627" t="s">
        <v>424</v>
      </c>
      <c r="E237" s="634" t="s">
        <v>251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382</v>
      </c>
      <c r="C238" s="584" t="s">
        <v>455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385</v>
      </c>
      <c r="C239" s="577" t="s">
        <v>457</v>
      </c>
      <c r="D239" s="382">
        <v>968</v>
      </c>
      <c r="E239" s="66">
        <v>1001</v>
      </c>
      <c r="F239" s="66" t="s">
        <v>456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386</v>
      </c>
      <c r="C240" s="585" t="s">
        <v>384</v>
      </c>
      <c r="D240" s="383">
        <v>968</v>
      </c>
      <c r="E240" s="351">
        <v>1001</v>
      </c>
      <c r="F240" s="351" t="s">
        <v>456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383</v>
      </c>
      <c r="C241" s="576" t="s">
        <v>639</v>
      </c>
      <c r="D241" s="551" t="s">
        <v>424</v>
      </c>
      <c r="E241" s="560" t="s">
        <v>642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387</v>
      </c>
      <c r="C242" s="483" t="s">
        <v>640</v>
      </c>
      <c r="D242" s="364" t="s">
        <v>424</v>
      </c>
      <c r="E242" s="48" t="s">
        <v>642</v>
      </c>
      <c r="F242" s="66" t="s">
        <v>641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388</v>
      </c>
      <c r="C243" s="407" t="s">
        <v>720</v>
      </c>
      <c r="D243" s="366" t="s">
        <v>424</v>
      </c>
      <c r="E243" s="94" t="s">
        <v>642</v>
      </c>
      <c r="F243" s="671" t="s">
        <v>641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383</v>
      </c>
      <c r="C244" s="611" t="s">
        <v>460</v>
      </c>
      <c r="D244" s="599" t="s">
        <v>424</v>
      </c>
      <c r="E244" s="605" t="s">
        <v>534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387</v>
      </c>
      <c r="C245" s="483" t="s">
        <v>45</v>
      </c>
      <c r="D245" s="364" t="s">
        <v>424</v>
      </c>
      <c r="E245" s="48" t="s">
        <v>534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388</v>
      </c>
      <c r="C246" s="479" t="s">
        <v>512</v>
      </c>
      <c r="D246" s="366" t="s">
        <v>424</v>
      </c>
      <c r="E246" s="94" t="s">
        <v>534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387</v>
      </c>
      <c r="C247" s="574" t="s">
        <v>33</v>
      </c>
      <c r="D247" s="364" t="s">
        <v>424</v>
      </c>
      <c r="E247" s="48" t="s">
        <v>534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388</v>
      </c>
      <c r="C248" s="575" t="s">
        <v>512</v>
      </c>
      <c r="D248" s="366" t="s">
        <v>424</v>
      </c>
      <c r="E248" s="94" t="s">
        <v>534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198</v>
      </c>
      <c r="B249" s="37" t="s">
        <v>635</v>
      </c>
      <c r="C249" s="574" t="s">
        <v>398</v>
      </c>
      <c r="D249" s="364" t="s">
        <v>424</v>
      </c>
      <c r="E249" s="48" t="s">
        <v>534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636</v>
      </c>
      <c r="C250" s="579" t="s">
        <v>512</v>
      </c>
      <c r="D250" s="402" t="s">
        <v>424</v>
      </c>
      <c r="E250" s="237" t="s">
        <v>534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570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438</v>
      </c>
      <c r="C252" s="491" t="s">
        <v>81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50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51</v>
      </c>
      <c r="C254" s="232" t="s">
        <v>119</v>
      </c>
      <c r="D254" s="73">
        <v>917</v>
      </c>
      <c r="E254" s="73">
        <v>107</v>
      </c>
      <c r="F254" s="73" t="s">
        <v>120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52</v>
      </c>
      <c r="C255" s="233" t="s">
        <v>322</v>
      </c>
      <c r="D255" s="351">
        <v>917</v>
      </c>
      <c r="E255" s="351">
        <v>107</v>
      </c>
      <c r="F255" s="351" t="s">
        <v>120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587</v>
      </c>
      <c r="C256" s="639" t="s">
        <v>578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579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387</v>
      </c>
      <c r="C258" s="483" t="s">
        <v>459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653</v>
      </c>
      <c r="D259" s="573">
        <v>968</v>
      </c>
      <c r="E259" s="573">
        <v>1102</v>
      </c>
      <c r="F259" s="573" t="s">
        <v>674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588</v>
      </c>
      <c r="C260" s="621" t="s">
        <v>580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50</v>
      </c>
      <c r="C261" s="618" t="s">
        <v>454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51</v>
      </c>
      <c r="C262" s="483" t="s">
        <v>695</v>
      </c>
      <c r="D262" s="409">
        <v>968</v>
      </c>
      <c r="E262" s="409">
        <v>1202</v>
      </c>
      <c r="F262" s="409" t="s">
        <v>458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52</v>
      </c>
      <c r="C263" s="407" t="s">
        <v>653</v>
      </c>
      <c r="D263" s="405">
        <v>968</v>
      </c>
      <c r="E263" s="405">
        <v>1202</v>
      </c>
      <c r="F263" s="405" t="s">
        <v>458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253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514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273</v>
      </c>
      <c r="D266" s="251"/>
      <c r="E266" s="252"/>
      <c r="F266" s="1403" t="s">
        <v>48</v>
      </c>
      <c r="G266" s="1403"/>
      <c r="H266" s="1403"/>
      <c r="I266" s="1403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274</v>
      </c>
      <c r="D267" s="251"/>
      <c r="E267" s="252"/>
      <c r="F267" s="1403" t="s">
        <v>275</v>
      </c>
      <c r="G267" s="1403"/>
      <c r="H267" s="1403"/>
      <c r="I267" s="1403"/>
      <c r="J267" s="196"/>
      <c r="K267" s="196"/>
      <c r="L267" s="196"/>
      <c r="M267" s="235"/>
    </row>
    <row r="268" spans="1:13" ht="12.75" hidden="1">
      <c r="A268" s="43" t="s">
        <v>79</v>
      </c>
      <c r="B268" s="179"/>
      <c r="C268" s="180" t="s">
        <v>223</v>
      </c>
      <c r="D268" s="181"/>
      <c r="E268" s="182" t="s">
        <v>534</v>
      </c>
      <c r="F268" s="183" t="s">
        <v>325</v>
      </c>
      <c r="G268" s="183">
        <v>755</v>
      </c>
      <c r="H268" s="182" t="s">
        <v>207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463</v>
      </c>
      <c r="B269" s="133"/>
      <c r="C269" s="134" t="s">
        <v>535</v>
      </c>
      <c r="D269" s="24"/>
      <c r="E269" s="14" t="s">
        <v>534</v>
      </c>
      <c r="F269" s="14" t="s">
        <v>325</v>
      </c>
      <c r="G269" s="14" t="s">
        <v>249</v>
      </c>
      <c r="H269" s="14" t="s">
        <v>250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253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562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544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561</v>
      </c>
      <c r="I273" s="149">
        <f t="shared" si="3"/>
        <v>0</v>
      </c>
    </row>
    <row r="274" spans="3:9" ht="12.75" hidden="1">
      <c r="C274" t="s">
        <v>543</v>
      </c>
      <c r="I274" s="149">
        <f t="shared" si="3"/>
        <v>0</v>
      </c>
    </row>
    <row r="275" spans="3:9" ht="12.75" hidden="1">
      <c r="C275" t="s">
        <v>542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547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545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541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546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545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541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269</v>
      </c>
      <c r="I284" s="149">
        <f t="shared" si="3"/>
        <v>0</v>
      </c>
    </row>
    <row r="285" spans="3:9" ht="12.75" hidden="1">
      <c r="C285" t="s">
        <v>270</v>
      </c>
      <c r="I285" s="149">
        <f t="shared" si="3"/>
        <v>0</v>
      </c>
    </row>
    <row r="286" spans="3:9" ht="12.75" hidden="1">
      <c r="C286" t="s">
        <v>271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Normal="93" zoomScaleSheetLayoutView="100" zoomScalePageLayoutView="0" workbookViewId="0" topLeftCell="A61">
      <selection activeCell="J67" sqref="J67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62" customWidth="1"/>
    <col min="6" max="6" width="9.375" style="1159" hidden="1" customWidth="1"/>
    <col min="7" max="7" width="9.625" style="1159" hidden="1" customWidth="1"/>
    <col min="8" max="8" width="9.50390625" style="1159" hidden="1" customWidth="1"/>
    <col min="9" max="9" width="9.375" style="1159" hidden="1" customWidth="1"/>
    <col min="10" max="10" width="17.375" style="1157" customWidth="1"/>
    <col min="11" max="11" width="14.375" style="1150" customWidth="1"/>
    <col min="12" max="12" width="8.875" style="0" hidden="1" customWidth="1"/>
  </cols>
  <sheetData>
    <row r="1" spans="4:9" ht="12.75" customHeight="1" hidden="1">
      <c r="D1" s="1410" t="s">
        <v>793</v>
      </c>
      <c r="E1" s="1410"/>
      <c r="F1" s="1156"/>
      <c r="G1" s="1156"/>
      <c r="H1" s="1156"/>
      <c r="I1" s="1156"/>
    </row>
    <row r="2" spans="2:9" ht="12.75" customHeight="1" hidden="1">
      <c r="B2" s="1"/>
      <c r="C2" s="1"/>
      <c r="D2" s="1410" t="s">
        <v>808</v>
      </c>
      <c r="E2" s="1410"/>
      <c r="F2" s="1158"/>
      <c r="G2" s="1158"/>
      <c r="H2" s="1158"/>
      <c r="I2" s="1158"/>
    </row>
    <row r="3" spans="2:9" ht="12.75" customHeight="1" hidden="1">
      <c r="B3" s="362"/>
      <c r="C3" s="362"/>
      <c r="D3" s="1410" t="s">
        <v>809</v>
      </c>
      <c r="E3" s="1410"/>
      <c r="I3" s="1156"/>
    </row>
    <row r="4" spans="1:5" ht="18" customHeight="1" hidden="1">
      <c r="A4" s="15"/>
      <c r="B4" s="15"/>
      <c r="C4" s="15"/>
      <c r="D4" s="1410"/>
      <c r="E4" s="1410"/>
    </row>
    <row r="5" spans="1:5" ht="18" customHeight="1" hidden="1">
      <c r="A5" s="15"/>
      <c r="D5" s="1410"/>
      <c r="E5" s="1410"/>
    </row>
    <row r="6" spans="1:5" ht="18" customHeight="1" hidden="1">
      <c r="A6" s="15"/>
      <c r="D6" s="1410"/>
      <c r="E6" s="1410"/>
    </row>
    <row r="7" spans="1:5" ht="18" customHeight="1" hidden="1">
      <c r="A7" s="15"/>
      <c r="D7" s="1410"/>
      <c r="E7" s="1410"/>
    </row>
    <row r="8" spans="1:9" ht="18" customHeight="1" hidden="1">
      <c r="A8" s="15"/>
      <c r="D8" s="1410"/>
      <c r="E8" s="1410"/>
      <c r="F8" s="1411" t="s">
        <v>604</v>
      </c>
      <c r="G8" s="1411"/>
      <c r="H8" s="1411" t="s">
        <v>604</v>
      </c>
      <c r="I8" s="1411"/>
    </row>
    <row r="9" spans="1:5" ht="18" customHeight="1" hidden="1">
      <c r="A9" s="15"/>
      <c r="D9" s="1410"/>
      <c r="E9" s="1410"/>
    </row>
    <row r="10" spans="1:5" ht="18" customHeight="1" hidden="1">
      <c r="A10" s="15"/>
      <c r="D10" s="1410"/>
      <c r="E10" s="1410"/>
    </row>
    <row r="11" spans="1:5" ht="18" customHeight="1" hidden="1">
      <c r="A11" s="15"/>
      <c r="D11" s="1410"/>
      <c r="E11" s="1410"/>
    </row>
    <row r="12" spans="1:5" ht="18" customHeight="1" hidden="1">
      <c r="A12" s="15"/>
      <c r="D12" s="1410"/>
      <c r="E12" s="1410"/>
    </row>
    <row r="13" spans="1:5" ht="18" customHeight="1" hidden="1">
      <c r="A13" s="15"/>
      <c r="D13" s="1410"/>
      <c r="E13" s="1410"/>
    </row>
    <row r="14" spans="1:11" ht="17.25" customHeight="1">
      <c r="A14" s="1416" t="s">
        <v>975</v>
      </c>
      <c r="B14" s="1416"/>
      <c r="C14" s="1416"/>
      <c r="D14" s="1416"/>
      <c r="E14" s="1416"/>
      <c r="F14" s="1416"/>
      <c r="G14" s="1416"/>
      <c r="H14" s="1416"/>
      <c r="I14" s="1416"/>
      <c r="J14" s="1416"/>
      <c r="K14" s="1416"/>
    </row>
    <row r="15" spans="1:11" ht="36" customHeight="1">
      <c r="A15" s="1416"/>
      <c r="B15" s="1416"/>
      <c r="C15" s="1416"/>
      <c r="D15" s="1416"/>
      <c r="E15" s="1416"/>
      <c r="F15" s="1416"/>
      <c r="G15" s="1416"/>
      <c r="H15" s="1416"/>
      <c r="I15" s="1416"/>
      <c r="J15" s="1416"/>
      <c r="K15" s="1416"/>
    </row>
    <row r="16" spans="1:11" ht="19.5" customHeight="1">
      <c r="A16" s="1416"/>
      <c r="B16" s="1416"/>
      <c r="C16" s="1416"/>
      <c r="D16" s="1416"/>
      <c r="E16" s="1416"/>
      <c r="K16" s="1173" t="s">
        <v>184</v>
      </c>
    </row>
    <row r="17" spans="1:11" ht="15.75" customHeight="1">
      <c r="A17" s="1174" t="s">
        <v>450</v>
      </c>
      <c r="B17" s="1413" t="s">
        <v>232</v>
      </c>
      <c r="C17" s="1413"/>
      <c r="D17" s="1413" t="s">
        <v>231</v>
      </c>
      <c r="E17" s="1175" t="s">
        <v>852</v>
      </c>
      <c r="F17" s="1412" t="s">
        <v>337</v>
      </c>
      <c r="G17" s="1412" t="s">
        <v>338</v>
      </c>
      <c r="H17" s="1412" t="s">
        <v>339</v>
      </c>
      <c r="I17" s="1412" t="s">
        <v>340</v>
      </c>
      <c r="J17" s="1414" t="s">
        <v>853</v>
      </c>
      <c r="K17" s="1415" t="s">
        <v>855</v>
      </c>
    </row>
    <row r="18" spans="1:11" ht="29.25" customHeight="1">
      <c r="A18" s="1174"/>
      <c r="B18" s="1176" t="s">
        <v>129</v>
      </c>
      <c r="C18" s="1177" t="s">
        <v>434</v>
      </c>
      <c r="D18" s="1413"/>
      <c r="E18" s="1178" t="s">
        <v>856</v>
      </c>
      <c r="F18" s="1412"/>
      <c r="G18" s="1412"/>
      <c r="H18" s="1412"/>
      <c r="I18" s="1412"/>
      <c r="J18" s="1414"/>
      <c r="K18" s="1415"/>
    </row>
    <row r="19" spans="1:12" ht="17.25">
      <c r="A19" s="1179" t="s">
        <v>438</v>
      </c>
      <c r="B19" s="1180" t="s">
        <v>128</v>
      </c>
      <c r="C19" s="1181" t="s">
        <v>127</v>
      </c>
      <c r="D19" s="1182" t="s">
        <v>298</v>
      </c>
      <c r="E19" s="1169">
        <f aca="true" t="shared" si="0" ref="E19:J19">E20+E24</f>
        <v>9256.4</v>
      </c>
      <c r="F19" s="1169" t="e">
        <f t="shared" si="0"/>
        <v>#REF!</v>
      </c>
      <c r="G19" s="1169" t="e">
        <f t="shared" si="0"/>
        <v>#REF!</v>
      </c>
      <c r="H19" s="1169" t="e">
        <f t="shared" si="0"/>
        <v>#REF!</v>
      </c>
      <c r="I19" s="1169" t="e">
        <f t="shared" si="0"/>
        <v>#REF!</v>
      </c>
      <c r="J19" s="1169">
        <f t="shared" si="0"/>
        <v>2044.4</v>
      </c>
      <c r="K19" s="1169">
        <f>J19/E19*100</f>
        <v>22.08634026187287</v>
      </c>
      <c r="L19" s="1115"/>
    </row>
    <row r="20" spans="1:12" ht="17.25">
      <c r="A20" s="1183"/>
      <c r="B20" s="1183"/>
      <c r="C20" s="1184"/>
      <c r="D20" s="1185" t="s">
        <v>371</v>
      </c>
      <c r="E20" s="1143">
        <f>E21</f>
        <v>9056.5</v>
      </c>
      <c r="F20" s="1143" t="e">
        <f>F21+#REF!+#REF!</f>
        <v>#REF!</v>
      </c>
      <c r="G20" s="1143" t="e">
        <f>G21+#REF!+#REF!</f>
        <v>#REF!</v>
      </c>
      <c r="H20" s="1143" t="e">
        <f>H21+#REF!+#REF!</f>
        <v>#REF!</v>
      </c>
      <c r="I20" s="1143" t="e">
        <f>I21+#REF!+#REF!</f>
        <v>#REF!</v>
      </c>
      <c r="J20" s="1143">
        <f>J21</f>
        <v>2041.7</v>
      </c>
      <c r="K20" s="1143">
        <f aca="true" t="shared" si="1" ref="K20:K52">J20/E20*100</f>
        <v>22.544029150334012</v>
      </c>
      <c r="L20" s="1115"/>
    </row>
    <row r="21" spans="1:12" ht="17.25" customHeight="1">
      <c r="A21" s="1186">
        <v>1</v>
      </c>
      <c r="B21" s="1187" t="s">
        <v>129</v>
      </c>
      <c r="C21" s="1188" t="s">
        <v>951</v>
      </c>
      <c r="D21" s="1189" t="s">
        <v>952</v>
      </c>
      <c r="E21" s="1132">
        <f>E22</f>
        <v>9056.5</v>
      </c>
      <c r="F21" s="1190" t="e">
        <f>#REF!</f>
        <v>#REF!</v>
      </c>
      <c r="G21" s="1190" t="e">
        <f>#REF!</f>
        <v>#REF!</v>
      </c>
      <c r="H21" s="1190" t="e">
        <f>#REF!</f>
        <v>#REF!</v>
      </c>
      <c r="I21" s="1190" t="e">
        <f>#REF!</f>
        <v>#REF!</v>
      </c>
      <c r="J21" s="1132">
        <f>J22</f>
        <v>2041.7</v>
      </c>
      <c r="K21" s="1170">
        <f t="shared" si="1"/>
        <v>22.544029150334012</v>
      </c>
      <c r="L21" s="1115"/>
    </row>
    <row r="22" spans="1:12" ht="32.25" customHeight="1">
      <c r="A22" s="1191" t="s">
        <v>210</v>
      </c>
      <c r="B22" s="1192" t="s">
        <v>129</v>
      </c>
      <c r="C22" s="1193" t="s">
        <v>953</v>
      </c>
      <c r="D22" s="71" t="s">
        <v>954</v>
      </c>
      <c r="E22" s="1194">
        <f>E23</f>
        <v>9056.5</v>
      </c>
      <c r="F22" s="1195" t="e">
        <f>#REF!+#REF!+#REF!</f>
        <v>#REF!</v>
      </c>
      <c r="G22" s="1195" t="e">
        <f>#REF!+#REF!+#REF!</f>
        <v>#REF!</v>
      </c>
      <c r="H22" s="1195" t="e">
        <f>#REF!+#REF!+#REF!</f>
        <v>#REF!</v>
      </c>
      <c r="I22" s="1195" t="e">
        <f>#REF!+#REF!+#REF!</f>
        <v>#REF!</v>
      </c>
      <c r="J22" s="1194">
        <f>J23</f>
        <v>2041.7</v>
      </c>
      <c r="K22" s="1145">
        <f t="shared" si="1"/>
        <v>22.544029150334012</v>
      </c>
      <c r="L22" s="1115"/>
    </row>
    <row r="23" spans="1:12" ht="48">
      <c r="A23" s="1197" t="s">
        <v>156</v>
      </c>
      <c r="B23" s="350" t="s">
        <v>130</v>
      </c>
      <c r="C23" s="259" t="s">
        <v>955</v>
      </c>
      <c r="D23" s="1198" t="s">
        <v>956</v>
      </c>
      <c r="E23" s="1199">
        <v>9056.5</v>
      </c>
      <c r="F23" s="1133"/>
      <c r="G23" s="1133"/>
      <c r="H23" s="1133"/>
      <c r="I23" s="1133"/>
      <c r="J23" s="1153">
        <v>2041.7</v>
      </c>
      <c r="K23" s="1149">
        <f t="shared" si="1"/>
        <v>22.544029150334012</v>
      </c>
      <c r="L23" s="1115"/>
    </row>
    <row r="24" spans="1:12" ht="15.75" customHeight="1">
      <c r="A24" s="1210"/>
      <c r="B24" s="1211"/>
      <c r="C24" s="1184"/>
      <c r="D24" s="1212" t="s">
        <v>372</v>
      </c>
      <c r="E24" s="1141">
        <f>E32+E43</f>
        <v>199.9</v>
      </c>
      <c r="F24" s="1141" t="e">
        <f>F32+F43</f>
        <v>#REF!</v>
      </c>
      <c r="G24" s="1141" t="e">
        <f>G32+G43</f>
        <v>#REF!</v>
      </c>
      <c r="H24" s="1141" t="e">
        <f>H32+H43</f>
        <v>#REF!</v>
      </c>
      <c r="I24" s="1141" t="e">
        <f>I32+I43</f>
        <v>#REF!</v>
      </c>
      <c r="J24" s="1141">
        <f>J32+J43</f>
        <v>2.7</v>
      </c>
      <c r="K24" s="1143">
        <f t="shared" si="1"/>
        <v>1.3506753376688345</v>
      </c>
      <c r="L24" s="1115"/>
    </row>
    <row r="25" spans="1:12" ht="24" customHeight="1" hidden="1" thickBot="1">
      <c r="A25" s="1213" t="s">
        <v>445</v>
      </c>
      <c r="B25" s="1213" t="s">
        <v>129</v>
      </c>
      <c r="C25" s="255" t="s">
        <v>101</v>
      </c>
      <c r="D25" s="1214" t="s">
        <v>102</v>
      </c>
      <c r="E25" s="1215"/>
      <c r="F25" s="1216">
        <f>F26+F29</f>
        <v>0</v>
      </c>
      <c r="G25" s="1216">
        <f>G26+G29</f>
        <v>0</v>
      </c>
      <c r="H25" s="1216">
        <f>H26+H29</f>
        <v>0</v>
      </c>
      <c r="I25" s="1216">
        <f>I26+I29</f>
        <v>0</v>
      </c>
      <c r="J25" s="1160"/>
      <c r="K25" s="1147" t="e">
        <f t="shared" si="1"/>
        <v>#DIV/0!</v>
      </c>
      <c r="L25" s="1115"/>
    </row>
    <row r="26" spans="1:12" ht="27" customHeight="1" hidden="1">
      <c r="A26" s="1217" t="s">
        <v>446</v>
      </c>
      <c r="B26" s="1208" t="s">
        <v>424</v>
      </c>
      <c r="C26" s="256" t="s">
        <v>103</v>
      </c>
      <c r="D26" s="1218" t="s">
        <v>104</v>
      </c>
      <c r="E26" s="1219"/>
      <c r="F26" s="1136">
        <f>F28</f>
        <v>0</v>
      </c>
      <c r="G26" s="1136">
        <f>G28</f>
        <v>0</v>
      </c>
      <c r="H26" s="1136">
        <f>H28</f>
        <v>0</v>
      </c>
      <c r="I26" s="1136">
        <f>I28</f>
        <v>0</v>
      </c>
      <c r="J26" s="1160"/>
      <c r="K26" s="1147" t="e">
        <f t="shared" si="1"/>
        <v>#DIV/0!</v>
      </c>
      <c r="L26" s="1115"/>
    </row>
    <row r="27" spans="1:12" ht="63.75" customHeight="1" hidden="1">
      <c r="A27" s="1209" t="s">
        <v>76</v>
      </c>
      <c r="B27" s="1209" t="s">
        <v>424</v>
      </c>
      <c r="C27" s="257" t="s">
        <v>167</v>
      </c>
      <c r="D27" s="1220" t="s">
        <v>452</v>
      </c>
      <c r="E27" s="1221"/>
      <c r="F27" s="1134">
        <f>F28</f>
        <v>0</v>
      </c>
      <c r="G27" s="1134">
        <f>G28</f>
        <v>0</v>
      </c>
      <c r="H27" s="1134">
        <f>H28</f>
        <v>0</v>
      </c>
      <c r="I27" s="1134">
        <f>I28</f>
        <v>0</v>
      </c>
      <c r="J27" s="1160"/>
      <c r="K27" s="1147" t="e">
        <f t="shared" si="1"/>
        <v>#DIV/0!</v>
      </c>
      <c r="L27" s="1115"/>
    </row>
    <row r="28" spans="1:12" ht="50.25" customHeight="1" hidden="1">
      <c r="A28" s="1209" t="s">
        <v>156</v>
      </c>
      <c r="B28" s="1209" t="s">
        <v>424</v>
      </c>
      <c r="C28" s="258" t="s">
        <v>105</v>
      </c>
      <c r="D28" s="1222" t="s">
        <v>291</v>
      </c>
      <c r="E28" s="1223"/>
      <c r="F28" s="1135">
        <v>0</v>
      </c>
      <c r="G28" s="1135">
        <v>0</v>
      </c>
      <c r="H28" s="1135">
        <v>0</v>
      </c>
      <c r="I28" s="1135">
        <v>0</v>
      </c>
      <c r="J28" s="1160"/>
      <c r="K28" s="1147" t="e">
        <f t="shared" si="1"/>
        <v>#DIV/0!</v>
      </c>
      <c r="L28" s="1115"/>
    </row>
    <row r="29" spans="1:12" ht="18" customHeight="1" hidden="1">
      <c r="A29" s="1217" t="s">
        <v>447</v>
      </c>
      <c r="B29" s="1208" t="s">
        <v>424</v>
      </c>
      <c r="C29" s="256" t="s">
        <v>106</v>
      </c>
      <c r="D29" s="1218" t="s">
        <v>107</v>
      </c>
      <c r="E29" s="1219"/>
      <c r="F29" s="1136">
        <f aca="true" t="shared" si="2" ref="F29:I30">F30</f>
        <v>0</v>
      </c>
      <c r="G29" s="1136">
        <f t="shared" si="2"/>
        <v>0</v>
      </c>
      <c r="H29" s="1136">
        <f t="shared" si="2"/>
        <v>0</v>
      </c>
      <c r="I29" s="1136">
        <f t="shared" si="2"/>
        <v>0</v>
      </c>
      <c r="J29" s="1160"/>
      <c r="K29" s="1147" t="e">
        <f t="shared" si="1"/>
        <v>#DIV/0!</v>
      </c>
      <c r="L29" s="1115"/>
    </row>
    <row r="30" spans="1:12" ht="41.25" customHeight="1" hidden="1">
      <c r="A30" s="1209" t="s">
        <v>449</v>
      </c>
      <c r="B30" s="1209" t="s">
        <v>424</v>
      </c>
      <c r="C30" s="257" t="s">
        <v>108</v>
      </c>
      <c r="D30" s="1220" t="s">
        <v>109</v>
      </c>
      <c r="E30" s="1221"/>
      <c r="F30" s="1134">
        <f t="shared" si="2"/>
        <v>0</v>
      </c>
      <c r="G30" s="1134">
        <f t="shared" si="2"/>
        <v>0</v>
      </c>
      <c r="H30" s="1134">
        <f t="shared" si="2"/>
        <v>0</v>
      </c>
      <c r="I30" s="1134">
        <f t="shared" si="2"/>
        <v>0</v>
      </c>
      <c r="J30" s="1160"/>
      <c r="K30" s="1147" t="e">
        <f t="shared" si="1"/>
        <v>#DIV/0!</v>
      </c>
      <c r="L30" s="1115"/>
    </row>
    <row r="31" spans="1:12" ht="50.25" customHeight="1" hidden="1" thickBot="1">
      <c r="A31" s="1224" t="s">
        <v>156</v>
      </c>
      <c r="B31" s="1224" t="s">
        <v>424</v>
      </c>
      <c r="C31" s="258" t="s">
        <v>110</v>
      </c>
      <c r="D31" s="1222" t="s">
        <v>292</v>
      </c>
      <c r="E31" s="1223"/>
      <c r="F31" s="1135">
        <v>0</v>
      </c>
      <c r="G31" s="1135">
        <v>0</v>
      </c>
      <c r="H31" s="1135">
        <v>0</v>
      </c>
      <c r="I31" s="1135">
        <v>0</v>
      </c>
      <c r="J31" s="1160"/>
      <c r="K31" s="1147" t="e">
        <f t="shared" si="1"/>
        <v>#DIV/0!</v>
      </c>
      <c r="L31" s="1115"/>
    </row>
    <row r="32" spans="1:12" ht="25.5" customHeight="1">
      <c r="A32" s="1186" t="s">
        <v>536</v>
      </c>
      <c r="B32" s="1187" t="s">
        <v>129</v>
      </c>
      <c r="C32" s="1188" t="s">
        <v>565</v>
      </c>
      <c r="D32" s="1189" t="s">
        <v>649</v>
      </c>
      <c r="E32" s="1225">
        <f aca="true" t="shared" si="3" ref="E32:I33">E33</f>
        <v>194.9</v>
      </c>
      <c r="F32" s="1226">
        <f t="shared" si="3"/>
        <v>0</v>
      </c>
      <c r="G32" s="1226">
        <f t="shared" si="3"/>
        <v>0</v>
      </c>
      <c r="H32" s="1226">
        <f t="shared" si="3"/>
        <v>0</v>
      </c>
      <c r="I32" s="1226">
        <f t="shared" si="3"/>
        <v>0</v>
      </c>
      <c r="J32" s="1163">
        <f>J33</f>
        <v>0</v>
      </c>
      <c r="K32" s="1171">
        <f t="shared" si="1"/>
        <v>0</v>
      </c>
      <c r="L32" s="1115"/>
    </row>
    <row r="33" spans="1:12" ht="19.5" customHeight="1">
      <c r="A33" s="1191" t="s">
        <v>905</v>
      </c>
      <c r="B33" s="1208" t="s">
        <v>129</v>
      </c>
      <c r="C33" s="256" t="s">
        <v>664</v>
      </c>
      <c r="D33" s="1218" t="s">
        <v>731</v>
      </c>
      <c r="E33" s="1219">
        <f t="shared" si="3"/>
        <v>194.9</v>
      </c>
      <c r="F33" s="1136">
        <f t="shared" si="3"/>
        <v>0</v>
      </c>
      <c r="G33" s="1136">
        <f t="shared" si="3"/>
        <v>0</v>
      </c>
      <c r="H33" s="1136">
        <f t="shared" si="3"/>
        <v>0</v>
      </c>
      <c r="I33" s="1136">
        <f t="shared" si="3"/>
        <v>0</v>
      </c>
      <c r="J33" s="1152">
        <f>J34</f>
        <v>0</v>
      </c>
      <c r="K33" s="1146">
        <f t="shared" si="1"/>
        <v>0</v>
      </c>
      <c r="L33" s="1115"/>
    </row>
    <row r="34" spans="1:12" ht="30" customHeight="1">
      <c r="A34" s="1191" t="s">
        <v>158</v>
      </c>
      <c r="B34" s="1208" t="s">
        <v>129</v>
      </c>
      <c r="C34" s="256" t="s">
        <v>665</v>
      </c>
      <c r="D34" s="1218" t="s">
        <v>802</v>
      </c>
      <c r="E34" s="1219">
        <f>E35</f>
        <v>194.9</v>
      </c>
      <c r="F34" s="1227">
        <f>SUM(F35:F36)</f>
        <v>0</v>
      </c>
      <c r="G34" s="1227">
        <f>SUM(G35:G36)</f>
        <v>0</v>
      </c>
      <c r="H34" s="1227">
        <f>SUM(H35:H36)</f>
        <v>0</v>
      </c>
      <c r="I34" s="1227">
        <f>SUM(I35:I36)</f>
        <v>0</v>
      </c>
      <c r="J34" s="1219">
        <f>J35</f>
        <v>0</v>
      </c>
      <c r="K34" s="1146">
        <f t="shared" si="1"/>
        <v>0</v>
      </c>
      <c r="L34" s="1115"/>
    </row>
    <row r="35" spans="1:12" ht="61.5" customHeight="1">
      <c r="A35" s="1209" t="s">
        <v>156</v>
      </c>
      <c r="B35" s="1224" t="s">
        <v>597</v>
      </c>
      <c r="C35" s="258" t="s">
        <v>666</v>
      </c>
      <c r="D35" s="1228" t="s">
        <v>396</v>
      </c>
      <c r="E35" s="1223">
        <v>194.9</v>
      </c>
      <c r="F35" s="1137">
        <v>0</v>
      </c>
      <c r="G35" s="1137">
        <v>0</v>
      </c>
      <c r="H35" s="1137">
        <v>0</v>
      </c>
      <c r="I35" s="1137">
        <v>0</v>
      </c>
      <c r="J35" s="1153">
        <v>0</v>
      </c>
      <c r="K35" s="1149">
        <f>J35/E35*100</f>
        <v>0</v>
      </c>
      <c r="L35" s="1115"/>
    </row>
    <row r="36" spans="1:12" ht="51" customHeight="1" hidden="1" thickBot="1">
      <c r="A36" s="1224" t="s">
        <v>157</v>
      </c>
      <c r="B36" s="1224" t="s">
        <v>129</v>
      </c>
      <c r="C36" s="258" t="s">
        <v>462</v>
      </c>
      <c r="D36" s="1228" t="s">
        <v>461</v>
      </c>
      <c r="E36" s="1223" t="e">
        <f>#REF!</f>
        <v>#REF!</v>
      </c>
      <c r="F36" s="1135">
        <v>0</v>
      </c>
      <c r="G36" s="1135">
        <v>0</v>
      </c>
      <c r="H36" s="1135">
        <v>0</v>
      </c>
      <c r="I36" s="1135">
        <v>0</v>
      </c>
      <c r="J36" s="1160"/>
      <c r="K36" s="1147" t="e">
        <f t="shared" si="1"/>
        <v>#REF!</v>
      </c>
      <c r="L36" s="1115"/>
    </row>
    <row r="37" spans="1:12" ht="27" customHeight="1" hidden="1" thickBot="1">
      <c r="A37" s="1213" t="s">
        <v>255</v>
      </c>
      <c r="B37" s="1213" t="s">
        <v>129</v>
      </c>
      <c r="C37" s="255" t="s">
        <v>96</v>
      </c>
      <c r="D37" s="1214" t="s">
        <v>97</v>
      </c>
      <c r="E37" s="1215"/>
      <c r="F37" s="1216">
        <f>F38</f>
        <v>0</v>
      </c>
      <c r="G37" s="1216">
        <f>G38</f>
        <v>0</v>
      </c>
      <c r="H37" s="1216">
        <f>H38</f>
        <v>0</v>
      </c>
      <c r="I37" s="1216">
        <f>I38</f>
        <v>0</v>
      </c>
      <c r="J37" s="1160"/>
      <c r="K37" s="1147" t="e">
        <f t="shared" si="1"/>
        <v>#DIV/0!</v>
      </c>
      <c r="L37" s="1115"/>
    </row>
    <row r="38" spans="1:12" ht="50.25" customHeight="1" hidden="1">
      <c r="A38" s="1191" t="s">
        <v>170</v>
      </c>
      <c r="B38" s="1208" t="s">
        <v>424</v>
      </c>
      <c r="C38" s="256" t="s">
        <v>98</v>
      </c>
      <c r="D38" s="1218" t="s">
        <v>258</v>
      </c>
      <c r="E38" s="1219"/>
      <c r="F38" s="1136">
        <f>SUM(F39:F40)</f>
        <v>0</v>
      </c>
      <c r="G38" s="1136">
        <f>SUM(G39:G40)</f>
        <v>0</v>
      </c>
      <c r="H38" s="1136">
        <f>SUM(H39:H40)</f>
        <v>0</v>
      </c>
      <c r="I38" s="1136">
        <f>SUM(I39:I40)</f>
        <v>0</v>
      </c>
      <c r="J38" s="1160"/>
      <c r="K38" s="1147" t="e">
        <f t="shared" si="1"/>
        <v>#DIV/0!</v>
      </c>
      <c r="L38" s="1115"/>
    </row>
    <row r="39" spans="1:12" ht="80.25" customHeight="1" hidden="1">
      <c r="A39" s="1209" t="s">
        <v>69</v>
      </c>
      <c r="B39" s="1209" t="s">
        <v>424</v>
      </c>
      <c r="C39" s="257" t="s">
        <v>99</v>
      </c>
      <c r="D39" s="1220" t="s">
        <v>451</v>
      </c>
      <c r="E39" s="1221"/>
      <c r="F39" s="1138">
        <v>0</v>
      </c>
      <c r="G39" s="1138">
        <v>0</v>
      </c>
      <c r="H39" s="1138">
        <v>0</v>
      </c>
      <c r="I39" s="1138">
        <v>0</v>
      </c>
      <c r="J39" s="1160"/>
      <c r="K39" s="1147" t="e">
        <f t="shared" si="1"/>
        <v>#DIV/0!</v>
      </c>
      <c r="L39" s="1115"/>
    </row>
    <row r="40" spans="1:12" ht="77.25" customHeight="1" hidden="1">
      <c r="A40" s="1209" t="s">
        <v>171</v>
      </c>
      <c r="B40" s="1209" t="s">
        <v>424</v>
      </c>
      <c r="C40" s="257" t="s">
        <v>100</v>
      </c>
      <c r="D40" s="1220" t="s">
        <v>280</v>
      </c>
      <c r="E40" s="1221"/>
      <c r="F40" s="1138">
        <v>0</v>
      </c>
      <c r="G40" s="1138">
        <v>0</v>
      </c>
      <c r="H40" s="1138">
        <v>0</v>
      </c>
      <c r="I40" s="1138">
        <v>0</v>
      </c>
      <c r="J40" s="1160"/>
      <c r="K40" s="1147" t="e">
        <f t="shared" si="1"/>
        <v>#DIV/0!</v>
      </c>
      <c r="L40" s="1115"/>
    </row>
    <row r="41" spans="1:12" ht="17.25" customHeight="1" hidden="1">
      <c r="A41" s="1191" t="s">
        <v>180</v>
      </c>
      <c r="B41" s="1208" t="s">
        <v>424</v>
      </c>
      <c r="C41" s="256" t="s">
        <v>181</v>
      </c>
      <c r="D41" s="1218" t="s">
        <v>182</v>
      </c>
      <c r="E41" s="1223"/>
      <c r="F41" s="1137">
        <f>F42</f>
        <v>0</v>
      </c>
      <c r="G41" s="1137">
        <f>G42</f>
        <v>0</v>
      </c>
      <c r="H41" s="1137">
        <f>H42</f>
        <v>0</v>
      </c>
      <c r="I41" s="1137">
        <f>I42</f>
        <v>0</v>
      </c>
      <c r="J41" s="1160"/>
      <c r="K41" s="1147" t="e">
        <f t="shared" si="1"/>
        <v>#DIV/0!</v>
      </c>
      <c r="L41" s="1115"/>
    </row>
    <row r="42" spans="1:12" ht="39.75" customHeight="1" hidden="1" thickBot="1">
      <c r="A42" s="1209" t="s">
        <v>6</v>
      </c>
      <c r="B42" s="1209" t="s">
        <v>424</v>
      </c>
      <c r="C42" s="257" t="s">
        <v>183</v>
      </c>
      <c r="D42" s="1220" t="s">
        <v>259</v>
      </c>
      <c r="E42" s="1221"/>
      <c r="F42" s="1138">
        <v>0</v>
      </c>
      <c r="G42" s="1138">
        <v>0</v>
      </c>
      <c r="H42" s="1138">
        <v>0</v>
      </c>
      <c r="I42" s="1138">
        <v>0</v>
      </c>
      <c r="J42" s="1160"/>
      <c r="K42" s="1147" t="e">
        <f t="shared" si="1"/>
        <v>#DIV/0!</v>
      </c>
      <c r="L42" s="1115"/>
    </row>
    <row r="43" spans="1:12" ht="18" customHeight="1">
      <c r="A43" s="1186" t="s">
        <v>364</v>
      </c>
      <c r="B43" s="1187" t="s">
        <v>129</v>
      </c>
      <c r="C43" s="1188" t="s">
        <v>430</v>
      </c>
      <c r="D43" s="1229" t="s">
        <v>238</v>
      </c>
      <c r="E43" s="1132">
        <f>E44+E47</f>
        <v>5</v>
      </c>
      <c r="F43" s="1132" t="e">
        <f>#REF!+F44+F47+#REF!+F48</f>
        <v>#REF!</v>
      </c>
      <c r="G43" s="1132" t="e">
        <f>#REF!+G44+G47+#REF!+G48</f>
        <v>#REF!</v>
      </c>
      <c r="H43" s="1132" t="e">
        <f>#REF!+H44+H47+#REF!+H48</f>
        <v>#REF!</v>
      </c>
      <c r="I43" s="1132" t="e">
        <f>#REF!+I44+I47+#REF!+I48</f>
        <v>#REF!</v>
      </c>
      <c r="J43" s="1132">
        <f>J44+J47</f>
        <v>2.7</v>
      </c>
      <c r="K43" s="1170">
        <f t="shared" si="1"/>
        <v>54</v>
      </c>
      <c r="L43" s="1115"/>
    </row>
    <row r="44" spans="1:12" s="47" customFormat="1" ht="92.25">
      <c r="A44" s="1200" t="s">
        <v>200</v>
      </c>
      <c r="B44" s="1230" t="s">
        <v>129</v>
      </c>
      <c r="C44" s="1200" t="s">
        <v>957</v>
      </c>
      <c r="D44" s="1367" t="s">
        <v>911</v>
      </c>
      <c r="E44" s="1232">
        <f>SUM(E45:E46)</f>
        <v>4</v>
      </c>
      <c r="F44" s="1133"/>
      <c r="G44" s="1133"/>
      <c r="H44" s="1133"/>
      <c r="I44" s="1133"/>
      <c r="J44" s="1164">
        <f>SUM(J45:J46)</f>
        <v>2.7</v>
      </c>
      <c r="K44" s="1145">
        <f>J44/E44*100</f>
        <v>67.5</v>
      </c>
      <c r="L44" s="1116"/>
    </row>
    <row r="45" spans="1:12" s="47" customFormat="1" ht="60">
      <c r="A45" s="1204" t="s">
        <v>156</v>
      </c>
      <c r="B45" s="1204" t="s">
        <v>424</v>
      </c>
      <c r="C45" s="1204" t="s">
        <v>912</v>
      </c>
      <c r="D45" s="1368" t="s">
        <v>913</v>
      </c>
      <c r="E45" s="1233">
        <v>2</v>
      </c>
      <c r="F45" s="1133"/>
      <c r="G45" s="1133"/>
      <c r="H45" s="1133"/>
      <c r="I45" s="1133"/>
      <c r="J45" s="1131">
        <v>0</v>
      </c>
      <c r="K45" s="1148">
        <f>J45/E45*100</f>
        <v>0</v>
      </c>
      <c r="L45" s="1116"/>
    </row>
    <row r="46" spans="1:12" s="47" customFormat="1" ht="60">
      <c r="A46" s="1204" t="s">
        <v>157</v>
      </c>
      <c r="B46" s="1204" t="s">
        <v>424</v>
      </c>
      <c r="C46" s="1204" t="s">
        <v>914</v>
      </c>
      <c r="D46" s="1368" t="s">
        <v>915</v>
      </c>
      <c r="E46" s="1233">
        <v>2</v>
      </c>
      <c r="F46" s="1133"/>
      <c r="G46" s="1133"/>
      <c r="H46" s="1133"/>
      <c r="I46" s="1133"/>
      <c r="J46" s="1131">
        <v>2.7</v>
      </c>
      <c r="K46" s="1148">
        <f>J46/E46*100</f>
        <v>135</v>
      </c>
      <c r="L46" s="1116"/>
    </row>
    <row r="47" spans="1:12" s="47" customFormat="1" ht="45" customHeight="1">
      <c r="A47" s="1200" t="s">
        <v>4</v>
      </c>
      <c r="B47" s="1230" t="s">
        <v>129</v>
      </c>
      <c r="C47" s="1200" t="s">
        <v>916</v>
      </c>
      <c r="D47" s="1367" t="s">
        <v>917</v>
      </c>
      <c r="E47" s="1232">
        <f>E48</f>
        <v>1</v>
      </c>
      <c r="F47" s="1133"/>
      <c r="G47" s="1133"/>
      <c r="H47" s="1133"/>
      <c r="I47" s="1133"/>
      <c r="J47" s="1164">
        <f>J48</f>
        <v>0</v>
      </c>
      <c r="K47" s="1145">
        <f>J47/E47*100</f>
        <v>0</v>
      </c>
      <c r="L47" s="1116"/>
    </row>
    <row r="48" spans="1:12" ht="45">
      <c r="A48" s="1191" t="s">
        <v>5</v>
      </c>
      <c r="B48" s="1202" t="s">
        <v>129</v>
      </c>
      <c r="C48" s="254" t="s">
        <v>920</v>
      </c>
      <c r="D48" s="1203" t="s">
        <v>919</v>
      </c>
      <c r="E48" s="1194">
        <f>SUM(E49:E50)</f>
        <v>1</v>
      </c>
      <c r="F48" s="1194">
        <f>SUM(F49:F50)</f>
        <v>0</v>
      </c>
      <c r="G48" s="1194">
        <f>SUM(G49:G50)</f>
        <v>0</v>
      </c>
      <c r="H48" s="1194">
        <f>SUM(H49:H50)</f>
        <v>0</v>
      </c>
      <c r="I48" s="1194">
        <f>SUM(I49:I50)</f>
        <v>0</v>
      </c>
      <c r="J48" s="1194">
        <f>SUM(J49:J50)</f>
        <v>0</v>
      </c>
      <c r="K48" s="1145">
        <f t="shared" si="1"/>
        <v>0</v>
      </c>
      <c r="L48" s="1115"/>
    </row>
    <row r="49" spans="1:12" ht="108">
      <c r="A49" s="1201" t="s">
        <v>156</v>
      </c>
      <c r="B49" s="1201" t="s">
        <v>130</v>
      </c>
      <c r="C49" s="259" t="s">
        <v>922</v>
      </c>
      <c r="D49" s="1234" t="s">
        <v>921</v>
      </c>
      <c r="E49" s="1199">
        <v>0</v>
      </c>
      <c r="F49" s="1235"/>
      <c r="G49" s="1235"/>
      <c r="H49" s="1235"/>
      <c r="I49" s="1235"/>
      <c r="J49" s="1153">
        <v>0</v>
      </c>
      <c r="K49" s="1148" t="s">
        <v>901</v>
      </c>
      <c r="L49" s="1115"/>
    </row>
    <row r="50" spans="1:12" ht="108">
      <c r="A50" s="1201" t="s">
        <v>162</v>
      </c>
      <c r="B50" s="1201" t="s">
        <v>572</v>
      </c>
      <c r="C50" s="259" t="s">
        <v>922</v>
      </c>
      <c r="D50" s="1234" t="s">
        <v>921</v>
      </c>
      <c r="E50" s="1199">
        <v>1</v>
      </c>
      <c r="F50" s="1235"/>
      <c r="G50" s="1235"/>
      <c r="H50" s="1235"/>
      <c r="I50" s="1235"/>
      <c r="J50" s="1153">
        <v>0</v>
      </c>
      <c r="K50" s="1148" t="s">
        <v>901</v>
      </c>
      <c r="L50" s="1115"/>
    </row>
    <row r="51" spans="1:12" ht="20.25" customHeight="1">
      <c r="A51" s="1237" t="s">
        <v>439</v>
      </c>
      <c r="B51" s="1179" t="s">
        <v>129</v>
      </c>
      <c r="C51" s="1181" t="s">
        <v>432</v>
      </c>
      <c r="D51" s="1181" t="s">
        <v>242</v>
      </c>
      <c r="E51" s="1139">
        <f aca="true" t="shared" si="4" ref="E51:J51">E52</f>
        <v>135743.6</v>
      </c>
      <c r="F51" s="1238">
        <f t="shared" si="4"/>
        <v>2178.2</v>
      </c>
      <c r="G51" s="1238">
        <f t="shared" si="4"/>
        <v>3707.1</v>
      </c>
      <c r="H51" s="1238">
        <f t="shared" si="4"/>
        <v>5722.2</v>
      </c>
      <c r="I51" s="1238">
        <f t="shared" si="4"/>
        <v>2222.3</v>
      </c>
      <c r="J51" s="1139">
        <f t="shared" si="4"/>
        <v>33933.6</v>
      </c>
      <c r="K51" s="1169">
        <f t="shared" si="1"/>
        <v>24.998305629142</v>
      </c>
      <c r="L51" s="1115"/>
    </row>
    <row r="52" spans="1:12" ht="24.75" customHeight="1">
      <c r="A52" s="1239" t="s">
        <v>82</v>
      </c>
      <c r="B52" s="1240" t="s">
        <v>128</v>
      </c>
      <c r="C52" s="1188" t="s">
        <v>433</v>
      </c>
      <c r="D52" s="1189" t="s">
        <v>282</v>
      </c>
      <c r="E52" s="1225">
        <f>E56+E53</f>
        <v>135743.6</v>
      </c>
      <c r="F52" s="1140">
        <f>F53+F56</f>
        <v>2178.2</v>
      </c>
      <c r="G52" s="1140">
        <f>G53+G56</f>
        <v>3707.1</v>
      </c>
      <c r="H52" s="1140">
        <f>H53+H56</f>
        <v>5722.2</v>
      </c>
      <c r="I52" s="1140">
        <f>I53+I56</f>
        <v>2222.3</v>
      </c>
      <c r="J52" s="1225">
        <f>J53+J56</f>
        <v>33933.6</v>
      </c>
      <c r="K52" s="1171">
        <f t="shared" si="1"/>
        <v>24.998305629142</v>
      </c>
      <c r="L52" s="1115"/>
    </row>
    <row r="53" spans="1:12" s="236" customFormat="1" ht="13.5">
      <c r="A53" s="1191" t="s">
        <v>210</v>
      </c>
      <c r="B53" s="1376" t="s">
        <v>129</v>
      </c>
      <c r="C53" s="1377" t="s">
        <v>958</v>
      </c>
      <c r="D53" s="1378" t="s">
        <v>959</v>
      </c>
      <c r="E53" s="1219">
        <f>E54</f>
        <v>113366.4</v>
      </c>
      <c r="F53" s="1379">
        <f aca="true" t="shared" si="5" ref="F53:I54">F54</f>
        <v>0</v>
      </c>
      <c r="G53" s="1379">
        <f t="shared" si="5"/>
        <v>1500</v>
      </c>
      <c r="H53" s="1379">
        <f t="shared" si="5"/>
        <v>3500</v>
      </c>
      <c r="I53" s="1379">
        <f t="shared" si="5"/>
        <v>0</v>
      </c>
      <c r="J53" s="1386">
        <f>J54</f>
        <v>28341.6</v>
      </c>
      <c r="K53" s="1146">
        <f aca="true" t="shared" si="6" ref="K53:K67">J53/E53*100</f>
        <v>25</v>
      </c>
      <c r="L53" s="1380"/>
    </row>
    <row r="54" spans="1:12" s="236" customFormat="1" ht="13.5">
      <c r="A54" s="1209" t="s">
        <v>211</v>
      </c>
      <c r="B54" s="1381" t="s">
        <v>129</v>
      </c>
      <c r="C54" s="1382" t="s">
        <v>960</v>
      </c>
      <c r="D54" s="1383" t="s">
        <v>961</v>
      </c>
      <c r="E54" s="1219">
        <f>E55</f>
        <v>113366.4</v>
      </c>
      <c r="F54" s="1227">
        <f t="shared" si="5"/>
        <v>0</v>
      </c>
      <c r="G54" s="1227">
        <f t="shared" si="5"/>
        <v>1500</v>
      </c>
      <c r="H54" s="1227">
        <f t="shared" si="5"/>
        <v>3500</v>
      </c>
      <c r="I54" s="1227">
        <f t="shared" si="5"/>
        <v>0</v>
      </c>
      <c r="J54" s="1386">
        <f>J55</f>
        <v>28341.6</v>
      </c>
      <c r="K54" s="1146">
        <f t="shared" si="6"/>
        <v>25</v>
      </c>
      <c r="L54" s="1380"/>
    </row>
    <row r="55" spans="1:12" s="236" customFormat="1" ht="36">
      <c r="A55" s="1209" t="s">
        <v>212</v>
      </c>
      <c r="B55" s="1224" t="s">
        <v>424</v>
      </c>
      <c r="C55" s="257" t="s">
        <v>962</v>
      </c>
      <c r="D55" s="1222" t="s">
        <v>963</v>
      </c>
      <c r="E55" s="1249">
        <v>113366.4</v>
      </c>
      <c r="F55" s="1384">
        <v>0</v>
      </c>
      <c r="G55" s="1384">
        <v>1500</v>
      </c>
      <c r="H55" s="1384">
        <v>3500</v>
      </c>
      <c r="I55" s="1384">
        <v>0</v>
      </c>
      <c r="J55" s="1385">
        <v>28341.6</v>
      </c>
      <c r="K55" s="1146">
        <f t="shared" si="6"/>
        <v>25</v>
      </c>
      <c r="L55" s="1380"/>
    </row>
    <row r="56" spans="1:12" ht="27" customHeight="1">
      <c r="A56" s="1186" t="s">
        <v>394</v>
      </c>
      <c r="B56" s="1207" t="s">
        <v>129</v>
      </c>
      <c r="C56" s="1241" t="s">
        <v>964</v>
      </c>
      <c r="D56" s="1229" t="s">
        <v>283</v>
      </c>
      <c r="E56" s="1225">
        <f aca="true" t="shared" si="7" ref="E56:J56">E57+E61</f>
        <v>22377.2</v>
      </c>
      <c r="F56" s="1140">
        <f t="shared" si="7"/>
        <v>2178.2</v>
      </c>
      <c r="G56" s="1140">
        <f t="shared" si="7"/>
        <v>2207.1</v>
      </c>
      <c r="H56" s="1140">
        <f t="shared" si="7"/>
        <v>2222.2</v>
      </c>
      <c r="I56" s="1140">
        <f t="shared" si="7"/>
        <v>2222.3</v>
      </c>
      <c r="J56" s="1225">
        <f t="shared" si="7"/>
        <v>5592</v>
      </c>
      <c r="K56" s="1171">
        <f t="shared" si="6"/>
        <v>24.98972168099673</v>
      </c>
      <c r="L56" s="1115"/>
    </row>
    <row r="57" spans="1:12" ht="27.75" customHeight="1">
      <c r="A57" s="1242" t="s">
        <v>153</v>
      </c>
      <c r="B57" s="1243" t="s">
        <v>129</v>
      </c>
      <c r="C57" s="1244" t="s">
        <v>965</v>
      </c>
      <c r="D57" s="1245" t="s">
        <v>397</v>
      </c>
      <c r="E57" s="1246">
        <f aca="true" t="shared" si="8" ref="E57:J57">E58</f>
        <v>4992</v>
      </c>
      <c r="F57" s="1247">
        <f t="shared" si="8"/>
        <v>435.6</v>
      </c>
      <c r="G57" s="1247">
        <f t="shared" si="8"/>
        <v>419.4</v>
      </c>
      <c r="H57" s="1247">
        <f t="shared" si="8"/>
        <v>419.5</v>
      </c>
      <c r="I57" s="1247">
        <f t="shared" si="8"/>
        <v>419.5</v>
      </c>
      <c r="J57" s="1141">
        <f t="shared" si="8"/>
        <v>1246</v>
      </c>
      <c r="K57" s="1166">
        <f t="shared" si="6"/>
        <v>24.959935897435898</v>
      </c>
      <c r="L57" s="1115"/>
    </row>
    <row r="58" spans="1:12" ht="56.25" customHeight="1">
      <c r="A58" s="1196" t="s">
        <v>154</v>
      </c>
      <c r="B58" s="526" t="s">
        <v>129</v>
      </c>
      <c r="C58" s="260" t="s">
        <v>966</v>
      </c>
      <c r="D58" s="1248" t="s">
        <v>801</v>
      </c>
      <c r="E58" s="1219">
        <f aca="true" t="shared" si="9" ref="E58:J58">SUM(E59:E60)</f>
        <v>4992</v>
      </c>
      <c r="F58" s="1227">
        <f t="shared" si="9"/>
        <v>435.6</v>
      </c>
      <c r="G58" s="1227">
        <f t="shared" si="9"/>
        <v>419.4</v>
      </c>
      <c r="H58" s="1227">
        <f t="shared" si="9"/>
        <v>419.5</v>
      </c>
      <c r="I58" s="1227">
        <f t="shared" si="9"/>
        <v>419.5</v>
      </c>
      <c r="J58" s="1219">
        <f t="shared" si="9"/>
        <v>1246</v>
      </c>
      <c r="K58" s="1146">
        <f t="shared" si="6"/>
        <v>24.959935897435898</v>
      </c>
      <c r="L58" s="1115"/>
    </row>
    <row r="59" spans="1:12" ht="67.5" customHeight="1">
      <c r="A59" s="1197" t="s">
        <v>156</v>
      </c>
      <c r="B59" s="1197" t="s">
        <v>424</v>
      </c>
      <c r="C59" s="261" t="s">
        <v>967</v>
      </c>
      <c r="D59" s="1205" t="s">
        <v>32</v>
      </c>
      <c r="E59" s="1249">
        <v>4983.9</v>
      </c>
      <c r="F59" s="1142">
        <v>435.6</v>
      </c>
      <c r="G59" s="1142">
        <v>419.4</v>
      </c>
      <c r="H59" s="1142">
        <v>419.5</v>
      </c>
      <c r="I59" s="1142">
        <v>419.5</v>
      </c>
      <c r="J59" s="1165">
        <v>1246</v>
      </c>
      <c r="K59" s="1149">
        <f t="shared" si="6"/>
        <v>25.00050161520095</v>
      </c>
      <c r="L59" s="1115"/>
    </row>
    <row r="60" spans="1:12" ht="95.25" customHeight="1">
      <c r="A60" s="1197" t="s">
        <v>157</v>
      </c>
      <c r="B60" s="1197" t="s">
        <v>424</v>
      </c>
      <c r="C60" s="261" t="s">
        <v>968</v>
      </c>
      <c r="D60" s="1205" t="s">
        <v>17</v>
      </c>
      <c r="E60" s="1249">
        <v>8.1</v>
      </c>
      <c r="F60" s="1142"/>
      <c r="G60" s="1142"/>
      <c r="H60" s="1142"/>
      <c r="I60" s="1142"/>
      <c r="J60" s="1153"/>
      <c r="K60" s="1149">
        <f t="shared" si="6"/>
        <v>0</v>
      </c>
      <c r="L60" s="1115"/>
    </row>
    <row r="61" spans="1:12" ht="56.25" customHeight="1">
      <c r="A61" s="1242" t="s">
        <v>299</v>
      </c>
      <c r="B61" s="1250" t="s">
        <v>129</v>
      </c>
      <c r="C61" s="1244" t="s">
        <v>969</v>
      </c>
      <c r="D61" s="1245" t="s">
        <v>393</v>
      </c>
      <c r="E61" s="1166">
        <f aca="true" t="shared" si="10" ref="E61:J61">E62</f>
        <v>17385.2</v>
      </c>
      <c r="F61" s="1251">
        <f t="shared" si="10"/>
        <v>1742.6</v>
      </c>
      <c r="G61" s="1251">
        <f t="shared" si="10"/>
        <v>1787.7</v>
      </c>
      <c r="H61" s="1251">
        <f t="shared" si="10"/>
        <v>1802.7</v>
      </c>
      <c r="I61" s="1251">
        <f t="shared" si="10"/>
        <v>1802.8</v>
      </c>
      <c r="J61" s="1166">
        <f t="shared" si="10"/>
        <v>4346</v>
      </c>
      <c r="K61" s="1166">
        <f t="shared" si="6"/>
        <v>24.998274394312404</v>
      </c>
      <c r="L61" s="1115"/>
    </row>
    <row r="62" spans="1:12" ht="54.75" customHeight="1">
      <c r="A62" s="1196" t="s">
        <v>395</v>
      </c>
      <c r="B62" s="526" t="s">
        <v>129</v>
      </c>
      <c r="C62" s="260" t="s">
        <v>970</v>
      </c>
      <c r="D62" s="1252" t="s">
        <v>803</v>
      </c>
      <c r="E62" s="1219">
        <f>SUM(E63:E64)</f>
        <v>17385.2</v>
      </c>
      <c r="F62" s="1227">
        <f>SUM(F63:F64)</f>
        <v>1742.6</v>
      </c>
      <c r="G62" s="1227">
        <f>SUM(G63:G64)</f>
        <v>1787.7</v>
      </c>
      <c r="H62" s="1227">
        <f>SUM(H63:H64)</f>
        <v>1802.7</v>
      </c>
      <c r="I62" s="1227">
        <f>SUM(I63:I64)</f>
        <v>1802.8</v>
      </c>
      <c r="J62" s="1167">
        <f>J63+J64</f>
        <v>4346</v>
      </c>
      <c r="K62" s="1146">
        <f t="shared" si="6"/>
        <v>24.998274394312404</v>
      </c>
      <c r="L62" s="1115"/>
    </row>
    <row r="63" spans="1:12" ht="37.5" customHeight="1">
      <c r="A63" s="1209" t="s">
        <v>156</v>
      </c>
      <c r="B63" s="350" t="s">
        <v>424</v>
      </c>
      <c r="C63" s="262" t="s">
        <v>971</v>
      </c>
      <c r="D63" s="1198" t="s">
        <v>18</v>
      </c>
      <c r="E63" s="1223">
        <v>12791.9</v>
      </c>
      <c r="F63" s="1144">
        <v>1470</v>
      </c>
      <c r="G63" s="1144">
        <v>1500</v>
      </c>
      <c r="H63" s="1144">
        <v>1515</v>
      </c>
      <c r="I63" s="1144">
        <v>1515</v>
      </c>
      <c r="J63" s="1168">
        <v>3197.7</v>
      </c>
      <c r="K63" s="1149">
        <f t="shared" si="6"/>
        <v>24.997850202081004</v>
      </c>
      <c r="L63" s="1115"/>
    </row>
    <row r="64" spans="1:12" ht="35.25" customHeight="1">
      <c r="A64" s="1209" t="s">
        <v>157</v>
      </c>
      <c r="B64" s="350" t="s">
        <v>424</v>
      </c>
      <c r="C64" s="262" t="s">
        <v>972</v>
      </c>
      <c r="D64" s="1198" t="s">
        <v>392</v>
      </c>
      <c r="E64" s="1223">
        <v>4593.3</v>
      </c>
      <c r="F64" s="1137">
        <v>272.6</v>
      </c>
      <c r="G64" s="1137">
        <v>287.7</v>
      </c>
      <c r="H64" s="1137">
        <v>287.7</v>
      </c>
      <c r="I64" s="1137">
        <v>287.8</v>
      </c>
      <c r="J64" s="1168">
        <v>1148.3</v>
      </c>
      <c r="K64" s="1149">
        <f t="shared" si="6"/>
        <v>24.99945572899658</v>
      </c>
      <c r="L64" s="1115"/>
    </row>
    <row r="65" spans="1:12" ht="15.75" customHeight="1" hidden="1">
      <c r="A65" s="1204"/>
      <c r="B65" s="1200"/>
      <c r="C65" s="254"/>
      <c r="D65" s="71"/>
      <c r="E65" s="1253"/>
      <c r="F65" s="1254"/>
      <c r="G65" s="1254"/>
      <c r="H65" s="1254"/>
      <c r="I65" s="1254"/>
      <c r="J65" s="1160"/>
      <c r="K65" s="1147" t="e">
        <f t="shared" si="6"/>
        <v>#DIV/0!</v>
      </c>
      <c r="L65" s="1115"/>
    </row>
    <row r="66" spans="1:12" ht="24.75" customHeight="1" hidden="1" thickBot="1">
      <c r="A66" s="1204"/>
      <c r="B66" s="1204"/>
      <c r="C66" s="253"/>
      <c r="D66" s="1198"/>
      <c r="E66" s="1206"/>
      <c r="F66" s="1236"/>
      <c r="G66" s="1236"/>
      <c r="H66" s="1236"/>
      <c r="I66" s="1236"/>
      <c r="J66" s="1160"/>
      <c r="K66" s="1147" t="e">
        <f t="shared" si="6"/>
        <v>#DIV/0!</v>
      </c>
      <c r="L66" s="1115"/>
    </row>
    <row r="67" spans="1:12" ht="17.25">
      <c r="A67" s="1255"/>
      <c r="B67" s="1255"/>
      <c r="C67" s="1256"/>
      <c r="D67" s="1257" t="s">
        <v>302</v>
      </c>
      <c r="E67" s="1258">
        <f>E19+E51</f>
        <v>145000</v>
      </c>
      <c r="F67" s="1258" t="e">
        <f>F19+F51</f>
        <v>#REF!</v>
      </c>
      <c r="G67" s="1258" t="e">
        <f>G19+G51</f>
        <v>#REF!</v>
      </c>
      <c r="H67" s="1258" t="e">
        <f>H19+H51</f>
        <v>#REF!</v>
      </c>
      <c r="I67" s="1258" t="e">
        <f>I19+I51</f>
        <v>#REF!</v>
      </c>
      <c r="J67" s="1258">
        <f>J19+J51</f>
        <v>35978</v>
      </c>
      <c r="K67" s="1172">
        <f t="shared" si="6"/>
        <v>24.81241379310345</v>
      </c>
      <c r="L67" s="1115"/>
    </row>
    <row r="68" spans="1:12" ht="15.75" customHeight="1" hidden="1" thickBot="1">
      <c r="A68" s="83"/>
      <c r="B68" s="84"/>
      <c r="C68" s="1083"/>
      <c r="D68" s="140" t="s">
        <v>303</v>
      </c>
      <c r="E68" s="1154" t="e">
        <f>#REF!</f>
        <v>#REF!</v>
      </c>
      <c r="F68" s="145" t="e">
        <f>Источники!#REF!</f>
        <v>#REF!</v>
      </c>
      <c r="G68" s="142" t="e">
        <f>Источники!#REF!</f>
        <v>#REF!</v>
      </c>
      <c r="H68" s="142" t="e">
        <f>Источники!#REF!</f>
        <v>#REF!</v>
      </c>
      <c r="I68" s="1113" t="e">
        <f>Источники!#REF!</f>
        <v>#REF!</v>
      </c>
      <c r="J68" s="1161"/>
      <c r="K68" s="1151"/>
      <c r="L68" s="1115"/>
    </row>
    <row r="69" spans="1:12" ht="15.75" customHeight="1" hidden="1" thickBot="1">
      <c r="A69" s="54"/>
      <c r="B69" s="33"/>
      <c r="C69" s="33"/>
      <c r="D69" s="141" t="s">
        <v>537</v>
      </c>
      <c r="E69" s="1155" t="e">
        <f>E67+E68</f>
        <v>#REF!</v>
      </c>
      <c r="F69" s="143" t="e">
        <f>#REF!</f>
        <v>#REF!</v>
      </c>
      <c r="G69" s="144" t="e">
        <f>#REF!</f>
        <v>#REF!</v>
      </c>
      <c r="H69" s="144" t="e">
        <f>#REF!</f>
        <v>#REF!</v>
      </c>
      <c r="I69" s="1114" t="e">
        <f>#REF!</f>
        <v>#REF!</v>
      </c>
      <c r="J69" s="1161"/>
      <c r="K69" s="1151"/>
      <c r="L69" s="1115"/>
    </row>
    <row r="70" spans="1:12" ht="15">
      <c r="A70" s="16"/>
      <c r="B70" s="16"/>
      <c r="C70" s="16"/>
      <c r="J70" s="1161"/>
      <c r="K70" s="1151"/>
      <c r="L70" s="1115"/>
    </row>
    <row r="71" spans="1:4" ht="15" hidden="1">
      <c r="A71" s="34"/>
      <c r="B71" s="34"/>
      <c r="C71" s="34"/>
      <c r="D71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SheetLayoutView="100" zoomScalePageLayoutView="0" workbookViewId="0" topLeftCell="B1">
      <selection activeCell="O140" sqref="O140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26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00" bestFit="1" customWidth="1"/>
    <col min="16" max="16" width="12.625" style="1300" customWidth="1"/>
  </cols>
  <sheetData>
    <row r="1" spans="2:16" ht="17.25">
      <c r="B1" s="1419" t="s">
        <v>859</v>
      </c>
      <c r="C1" s="1419"/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1419"/>
      <c r="P1" s="1419"/>
    </row>
    <row r="2" spans="1:16" ht="17.25" customHeight="1">
      <c r="A2" s="88"/>
      <c r="B2" s="1420" t="s">
        <v>874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</row>
    <row r="3" spans="1:16" ht="15.75" customHeight="1">
      <c r="A3" s="88"/>
      <c r="B3" s="1421" t="s">
        <v>976</v>
      </c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</row>
    <row r="4" spans="1:16" ht="12.75" customHeight="1" thickBot="1">
      <c r="A4" s="88"/>
      <c r="B4" s="88"/>
      <c r="C4" s="1418"/>
      <c r="D4" s="1418"/>
      <c r="E4" s="1418"/>
      <c r="F4" s="1418"/>
      <c r="G4" s="1418"/>
      <c r="H4" s="1418"/>
      <c r="I4" s="1418"/>
      <c r="J4" s="1130"/>
      <c r="K4" s="1130"/>
      <c r="L4" s="1130"/>
      <c r="M4" s="1130"/>
      <c r="P4" s="1364" t="s">
        <v>184</v>
      </c>
    </row>
    <row r="5" spans="1:16" ht="93" thickBot="1">
      <c r="A5" s="52" t="s">
        <v>78</v>
      </c>
      <c r="B5" s="1298" t="s">
        <v>558</v>
      </c>
      <c r="C5" s="1298" t="s">
        <v>185</v>
      </c>
      <c r="D5" s="1298" t="s">
        <v>336</v>
      </c>
      <c r="E5" s="1298" t="s">
        <v>197</v>
      </c>
      <c r="F5" s="1298" t="s">
        <v>195</v>
      </c>
      <c r="G5" s="1298" t="s">
        <v>80</v>
      </c>
      <c r="H5" s="1298" t="s">
        <v>196</v>
      </c>
      <c r="I5" s="1305" t="s">
        <v>857</v>
      </c>
      <c r="J5" s="408" t="s">
        <v>539</v>
      </c>
      <c r="K5" s="408" t="s">
        <v>540</v>
      </c>
      <c r="L5" s="408" t="s">
        <v>528</v>
      </c>
      <c r="M5" s="408" t="s">
        <v>529</v>
      </c>
      <c r="N5" s="1299"/>
      <c r="O5" s="1301" t="s">
        <v>853</v>
      </c>
      <c r="P5" s="1301" t="s">
        <v>854</v>
      </c>
    </row>
    <row r="6" spans="1:16" ht="12.75">
      <c r="A6" s="55">
        <v>1</v>
      </c>
      <c r="B6" s="1034" t="s">
        <v>486</v>
      </c>
      <c r="C6" s="1034">
        <v>2</v>
      </c>
      <c r="D6" s="1034" t="s">
        <v>364</v>
      </c>
      <c r="E6" s="1034" t="s">
        <v>445</v>
      </c>
      <c r="F6" s="1034" t="s">
        <v>254</v>
      </c>
      <c r="G6" s="1034" t="s">
        <v>255</v>
      </c>
      <c r="H6" s="1034" t="s">
        <v>255</v>
      </c>
      <c r="I6" s="1331">
        <v>7</v>
      </c>
      <c r="J6" s="1331">
        <v>7</v>
      </c>
      <c r="K6" s="1331">
        <v>7</v>
      </c>
      <c r="L6" s="1331">
        <v>7</v>
      </c>
      <c r="M6" s="1331">
        <v>7</v>
      </c>
      <c r="N6" s="1331">
        <v>7</v>
      </c>
      <c r="O6" s="1331">
        <v>8</v>
      </c>
      <c r="P6" s="1331">
        <v>9</v>
      </c>
    </row>
    <row r="7" spans="1:16" ht="18" customHeight="1" hidden="1" thickBot="1">
      <c r="A7" s="55"/>
      <c r="B7" s="1260"/>
      <c r="C7" s="1261" t="e">
        <f>#REF!</f>
        <v>#REF!</v>
      </c>
      <c r="D7" s="1261" t="e">
        <f>#REF!</f>
        <v>#REF!</v>
      </c>
      <c r="E7" s="1261"/>
      <c r="F7" s="1261"/>
      <c r="G7" s="1261"/>
      <c r="H7" s="1261"/>
      <c r="I7" s="1306" t="e">
        <f>I8</f>
        <v>#REF!</v>
      </c>
      <c r="J7" s="223"/>
      <c r="K7" s="223"/>
      <c r="L7" s="223"/>
      <c r="M7" s="223"/>
      <c r="N7" s="56"/>
      <c r="O7" s="1302"/>
      <c r="P7" s="1302"/>
    </row>
    <row r="8" spans="1:16" ht="18" customHeight="1" hidden="1" thickBot="1">
      <c r="A8" s="55"/>
      <c r="B8" s="1262" t="s">
        <v>486</v>
      </c>
      <c r="C8" s="1263" t="e">
        <f>#REF!</f>
        <v>#REF!</v>
      </c>
      <c r="D8" s="1263" t="e">
        <f>#REF!</f>
        <v>#REF!</v>
      </c>
      <c r="E8" s="1262" t="s">
        <v>389</v>
      </c>
      <c r="F8" s="1263"/>
      <c r="G8" s="1263"/>
      <c r="H8" s="1263"/>
      <c r="I8" s="1307" t="e">
        <f>I9+I12</f>
        <v>#REF!</v>
      </c>
      <c r="J8" s="223"/>
      <c r="K8" s="223"/>
      <c r="L8" s="223"/>
      <c r="M8" s="223"/>
      <c r="N8" s="56"/>
      <c r="O8" s="1302"/>
      <c r="P8" s="1302"/>
    </row>
    <row r="9" spans="1:16" ht="15.75" hidden="1" thickBot="1">
      <c r="A9" s="98" t="s">
        <v>438</v>
      </c>
      <c r="B9" s="1063" t="s">
        <v>210</v>
      </c>
      <c r="C9" s="1264" t="e">
        <f>#REF!</f>
        <v>#REF!</v>
      </c>
      <c r="D9" s="1061" t="e">
        <f>#REF!</f>
        <v>#REF!</v>
      </c>
      <c r="E9" s="1063" t="s">
        <v>389</v>
      </c>
      <c r="F9" s="1061" t="e">
        <f>#REF!</f>
        <v>#REF!</v>
      </c>
      <c r="G9" s="1061"/>
      <c r="H9" s="1061"/>
      <c r="I9" s="1308" t="e">
        <f>SUM(I10:I11)</f>
        <v>#REF!</v>
      </c>
      <c r="J9" s="127"/>
      <c r="K9" s="127"/>
      <c r="L9" s="127"/>
      <c r="M9" s="127"/>
      <c r="N9" s="56"/>
      <c r="O9" s="1302"/>
      <c r="P9" s="1302"/>
    </row>
    <row r="10" spans="1:16" ht="15" hidden="1">
      <c r="A10" s="1067"/>
      <c r="B10" s="1062" t="e">
        <f>#REF!</f>
        <v>#REF!</v>
      </c>
      <c r="C10" s="1265" t="e">
        <f>#REF!</f>
        <v>#REF!</v>
      </c>
      <c r="D10" s="1060" t="e">
        <f>#REF!</f>
        <v>#REF!</v>
      </c>
      <c r="E10" s="1062" t="s">
        <v>389</v>
      </c>
      <c r="F10" s="1060" t="e">
        <f>#REF!</f>
        <v>#REF!</v>
      </c>
      <c r="G10" s="1060" t="e">
        <f>#REF!</f>
        <v>#REF!</v>
      </c>
      <c r="H10" s="1060"/>
      <c r="I10" s="1309" t="e">
        <f>#REF!</f>
        <v>#REF!</v>
      </c>
      <c r="J10" s="127"/>
      <c r="K10" s="127"/>
      <c r="L10" s="127"/>
      <c r="M10" s="127"/>
      <c r="N10" s="56"/>
      <c r="O10" s="1302"/>
      <c r="P10" s="1302"/>
    </row>
    <row r="11" spans="1:16" ht="16.5" customHeight="1" hidden="1">
      <c r="A11" s="1067"/>
      <c r="B11" s="1062" t="e">
        <f>#REF!</f>
        <v>#REF!</v>
      </c>
      <c r="C11" s="1122" t="e">
        <f>#REF!</f>
        <v>#REF!</v>
      </c>
      <c r="D11" s="1060" t="e">
        <f>#REF!</f>
        <v>#REF!</v>
      </c>
      <c r="E11" s="1062" t="s">
        <v>389</v>
      </c>
      <c r="F11" s="1060" t="e">
        <f>#REF!</f>
        <v>#REF!</v>
      </c>
      <c r="G11" s="1060" t="e">
        <f>#REF!</f>
        <v>#REF!</v>
      </c>
      <c r="H11" s="1060"/>
      <c r="I11" s="1309" t="e">
        <f>#REF!</f>
        <v>#REF!</v>
      </c>
      <c r="J11" s="127"/>
      <c r="K11" s="127"/>
      <c r="L11" s="127"/>
      <c r="M11" s="127"/>
      <c r="N11" s="56"/>
      <c r="O11" s="1302"/>
      <c r="P11" s="1302"/>
    </row>
    <row r="12" spans="1:16" ht="23.25" customHeight="1" hidden="1">
      <c r="A12" s="1067"/>
      <c r="B12" s="1063" t="e">
        <f>#REF!</f>
        <v>#REF!</v>
      </c>
      <c r="C12" s="1264" t="e">
        <f>#REF!</f>
        <v>#REF!</v>
      </c>
      <c r="D12" s="1061" t="e">
        <f>#REF!</f>
        <v>#REF!</v>
      </c>
      <c r="E12" s="1063" t="s">
        <v>389</v>
      </c>
      <c r="F12" s="1061" t="e">
        <f>#REF!</f>
        <v>#REF!</v>
      </c>
      <c r="G12" s="1061"/>
      <c r="H12" s="1061"/>
      <c r="I12" s="1308" t="e">
        <f>I13</f>
        <v>#REF!</v>
      </c>
      <c r="J12" s="127"/>
      <c r="K12" s="127"/>
      <c r="L12" s="127"/>
      <c r="M12" s="127"/>
      <c r="N12" s="56"/>
      <c r="O12" s="1302"/>
      <c r="P12" s="1302"/>
    </row>
    <row r="13" spans="1:16" ht="15.75" customHeight="1" hidden="1" thickBot="1">
      <c r="A13" s="1067"/>
      <c r="B13" s="1062" t="e">
        <f>#REF!</f>
        <v>#REF!</v>
      </c>
      <c r="C13" s="1122" t="e">
        <f>#REF!</f>
        <v>#REF!</v>
      </c>
      <c r="D13" s="1060" t="e">
        <f>#REF!</f>
        <v>#REF!</v>
      </c>
      <c r="E13" s="1062" t="s">
        <v>389</v>
      </c>
      <c r="F13" s="1060" t="e">
        <f>#REF!</f>
        <v>#REF!</v>
      </c>
      <c r="G13" s="1060" t="e">
        <f>#REF!</f>
        <v>#REF!</v>
      </c>
      <c r="H13" s="1060"/>
      <c r="I13" s="1309" t="e">
        <f>#REF!</f>
        <v>#REF!</v>
      </c>
      <c r="J13" s="127"/>
      <c r="K13" s="127"/>
      <c r="L13" s="127"/>
      <c r="M13" s="127"/>
      <c r="N13" s="56"/>
      <c r="O13" s="1302"/>
      <c r="P13" s="1302"/>
    </row>
    <row r="14" spans="1:16" ht="15" hidden="1">
      <c r="A14" s="1067"/>
      <c r="B14" s="1068"/>
      <c r="C14" s="1266"/>
      <c r="D14" s="1068"/>
      <c r="E14" s="1068"/>
      <c r="F14" s="1068"/>
      <c r="G14" s="1068"/>
      <c r="H14" s="1068"/>
      <c r="I14" s="1310"/>
      <c r="J14" s="127"/>
      <c r="K14" s="127"/>
      <c r="L14" s="127"/>
      <c r="M14" s="127"/>
      <c r="N14" s="56"/>
      <c r="O14" s="1302"/>
      <c r="P14" s="1302"/>
    </row>
    <row r="15" spans="1:16" ht="15" hidden="1">
      <c r="A15" s="1067"/>
      <c r="B15" s="1068"/>
      <c r="C15" s="1266"/>
      <c r="D15" s="1068"/>
      <c r="E15" s="1068"/>
      <c r="F15" s="1068"/>
      <c r="G15" s="1068"/>
      <c r="H15" s="1068"/>
      <c r="I15" s="1310"/>
      <c r="J15" s="127"/>
      <c r="K15" s="127"/>
      <c r="L15" s="127"/>
      <c r="M15" s="127"/>
      <c r="N15" s="56"/>
      <c r="O15" s="1302"/>
      <c r="P15" s="1302"/>
    </row>
    <row r="16" spans="1:16" ht="40.5" customHeight="1" hidden="1" thickBot="1">
      <c r="A16" s="99" t="s">
        <v>82</v>
      </c>
      <c r="B16" s="1068"/>
      <c r="C16" s="1266"/>
      <c r="D16" s="1068"/>
      <c r="E16" s="1068"/>
      <c r="F16" s="1068"/>
      <c r="G16" s="1068"/>
      <c r="H16" s="1068"/>
      <c r="I16" s="1310"/>
      <c r="J16" s="153"/>
      <c r="K16" s="153"/>
      <c r="L16" s="153"/>
      <c r="M16" s="153"/>
      <c r="N16" s="56"/>
      <c r="O16" s="1302"/>
      <c r="P16" s="1302"/>
    </row>
    <row r="17" spans="1:16" ht="23.25" customHeight="1">
      <c r="A17" s="99"/>
      <c r="B17" s="1333"/>
      <c r="C17" s="1334" t="s">
        <v>64</v>
      </c>
      <c r="D17" s="1335" t="s">
        <v>65</v>
      </c>
      <c r="E17" s="1335"/>
      <c r="F17" s="1335"/>
      <c r="G17" s="1335"/>
      <c r="H17" s="1335"/>
      <c r="I17" s="1336">
        <f aca="true" t="shared" si="0" ref="I17:N17">I19+I27</f>
        <v>5778</v>
      </c>
      <c r="J17" s="1336" t="e">
        <f t="shared" si="0"/>
        <v>#REF!</v>
      </c>
      <c r="K17" s="1336" t="e">
        <f t="shared" si="0"/>
        <v>#REF!</v>
      </c>
      <c r="L17" s="1336" t="e">
        <f t="shared" si="0"/>
        <v>#REF!</v>
      </c>
      <c r="M17" s="1336" t="e">
        <f t="shared" si="0"/>
        <v>#REF!</v>
      </c>
      <c r="N17" s="1336" t="e">
        <f t="shared" si="0"/>
        <v>#REF!</v>
      </c>
      <c r="O17" s="1336">
        <f>O19+O27</f>
        <v>1434.5</v>
      </c>
      <c r="P17" s="1337">
        <f>O17/I17*100</f>
        <v>24.82692973347179</v>
      </c>
    </row>
    <row r="18" spans="1:16" ht="14.25" customHeight="1" hidden="1" thickBot="1">
      <c r="A18" s="99"/>
      <c r="B18" s="1267" t="s">
        <v>438</v>
      </c>
      <c r="C18" s="1119" t="s">
        <v>81</v>
      </c>
      <c r="D18" s="1069" t="s">
        <v>65</v>
      </c>
      <c r="E18" s="1069" t="s">
        <v>349</v>
      </c>
      <c r="F18" s="1069"/>
      <c r="G18" s="1069"/>
      <c r="H18" s="1069"/>
      <c r="I18" s="1311">
        <f>I27+I19</f>
        <v>5778</v>
      </c>
      <c r="J18" s="1311" t="e">
        <f aca="true" t="shared" si="1" ref="J18:O18">J27+J19</f>
        <v>#REF!</v>
      </c>
      <c r="K18" s="1311" t="e">
        <f t="shared" si="1"/>
        <v>#REF!</v>
      </c>
      <c r="L18" s="1311" t="e">
        <f t="shared" si="1"/>
        <v>#REF!</v>
      </c>
      <c r="M18" s="1311" t="e">
        <f t="shared" si="1"/>
        <v>#REF!</v>
      </c>
      <c r="N18" s="1311" t="e">
        <f t="shared" si="1"/>
        <v>#REF!</v>
      </c>
      <c r="O18" s="1311">
        <f t="shared" si="1"/>
        <v>1434.5</v>
      </c>
      <c r="P18" s="1327">
        <f aca="true" t="shared" si="2" ref="P18:P78">O18/I18*100</f>
        <v>24.82692973347179</v>
      </c>
    </row>
    <row r="19" spans="1:16" ht="39" customHeight="1">
      <c r="A19" s="99"/>
      <c r="B19" s="1352" t="s">
        <v>486</v>
      </c>
      <c r="C19" s="1356" t="s">
        <v>111</v>
      </c>
      <c r="D19" s="1351" t="s">
        <v>65</v>
      </c>
      <c r="E19" s="1351" t="s">
        <v>348</v>
      </c>
      <c r="F19" s="1351"/>
      <c r="G19" s="1351"/>
      <c r="H19" s="1351"/>
      <c r="I19" s="1354">
        <f>I20</f>
        <v>1534.5</v>
      </c>
      <c r="J19" s="1354">
        <f aca="true" t="shared" si="3" ref="J19:O20">J20</f>
        <v>164.7</v>
      </c>
      <c r="K19" s="1354">
        <f t="shared" si="3"/>
        <v>164.8</v>
      </c>
      <c r="L19" s="1354">
        <f t="shared" si="3"/>
        <v>164.7</v>
      </c>
      <c r="M19" s="1354">
        <f t="shared" si="3"/>
        <v>164.7</v>
      </c>
      <c r="N19" s="1354">
        <f t="shared" si="3"/>
        <v>0</v>
      </c>
      <c r="O19" s="1354">
        <f t="shared" si="3"/>
        <v>387.5</v>
      </c>
      <c r="P19" s="1348">
        <f t="shared" si="2"/>
        <v>25.252525252525253</v>
      </c>
    </row>
    <row r="20" spans="1:16" ht="14.25" customHeight="1">
      <c r="A20" s="100" t="s">
        <v>210</v>
      </c>
      <c r="B20" s="706" t="s">
        <v>210</v>
      </c>
      <c r="C20" s="1120" t="s">
        <v>876</v>
      </c>
      <c r="D20" s="713" t="s">
        <v>65</v>
      </c>
      <c r="E20" s="713" t="s">
        <v>348</v>
      </c>
      <c r="F20" s="706" t="s">
        <v>820</v>
      </c>
      <c r="G20" s="713"/>
      <c r="H20" s="713"/>
      <c r="I20" s="1312">
        <f>I21</f>
        <v>1534.5</v>
      </c>
      <c r="J20" s="1312">
        <f t="shared" si="3"/>
        <v>164.7</v>
      </c>
      <c r="K20" s="1312">
        <f t="shared" si="3"/>
        <v>164.8</v>
      </c>
      <c r="L20" s="1312">
        <f t="shared" si="3"/>
        <v>164.7</v>
      </c>
      <c r="M20" s="1312">
        <f t="shared" si="3"/>
        <v>164.7</v>
      </c>
      <c r="N20" s="1312">
        <f t="shared" si="3"/>
        <v>0</v>
      </c>
      <c r="O20" s="1312">
        <f t="shared" si="3"/>
        <v>387.5</v>
      </c>
      <c r="P20" s="1332">
        <f t="shared" si="2"/>
        <v>25.252525252525253</v>
      </c>
    </row>
    <row r="21" spans="1:16" ht="46.5" customHeight="1">
      <c r="A21" s="101" t="s">
        <v>153</v>
      </c>
      <c r="B21" s="1058" t="s">
        <v>153</v>
      </c>
      <c r="C21" s="1121" t="s">
        <v>776</v>
      </c>
      <c r="D21" s="715" t="s">
        <v>65</v>
      </c>
      <c r="E21" s="715" t="s">
        <v>348</v>
      </c>
      <c r="F21" s="1070" t="s">
        <v>820</v>
      </c>
      <c r="G21" s="715">
        <v>100</v>
      </c>
      <c r="H21" s="715"/>
      <c r="I21" s="1313">
        <v>1534.5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03">
        <v>387.5</v>
      </c>
      <c r="P21" s="1303">
        <f t="shared" si="2"/>
        <v>25.252525252525253</v>
      </c>
    </row>
    <row r="22" spans="1:16" ht="24" customHeight="1" hidden="1">
      <c r="A22" s="102" t="s">
        <v>154</v>
      </c>
      <c r="B22" s="1084"/>
      <c r="C22" s="1120" t="s">
        <v>205</v>
      </c>
      <c r="D22" s="713"/>
      <c r="E22" s="716" t="s">
        <v>240</v>
      </c>
      <c r="F22" s="716" t="s">
        <v>83</v>
      </c>
      <c r="G22" s="716" t="s">
        <v>503</v>
      </c>
      <c r="H22" s="716" t="s">
        <v>206</v>
      </c>
      <c r="I22" s="1314"/>
      <c r="J22" s="139"/>
      <c r="K22" s="139"/>
      <c r="L22" s="139"/>
      <c r="M22" s="139"/>
      <c r="N22" s="56"/>
      <c r="O22" s="1302"/>
      <c r="P22" s="1302" t="e">
        <f t="shared" si="2"/>
        <v>#DIV/0!</v>
      </c>
    </row>
    <row r="23" spans="1:16" ht="12.75" customHeight="1" hidden="1">
      <c r="A23" s="103" t="s">
        <v>155</v>
      </c>
      <c r="B23" s="1058"/>
      <c r="C23" s="1124" t="s">
        <v>221</v>
      </c>
      <c r="D23" s="717"/>
      <c r="E23" s="717" t="s">
        <v>240</v>
      </c>
      <c r="F23" s="717" t="s">
        <v>83</v>
      </c>
      <c r="G23" s="717" t="s">
        <v>503</v>
      </c>
      <c r="H23" s="717" t="s">
        <v>209</v>
      </c>
      <c r="I23" s="1314"/>
      <c r="J23" s="139"/>
      <c r="K23" s="139"/>
      <c r="L23" s="139"/>
      <c r="M23" s="139"/>
      <c r="N23" s="56"/>
      <c r="O23" s="1302"/>
      <c r="P23" s="1302" t="e">
        <f t="shared" si="2"/>
        <v>#DIV/0!</v>
      </c>
    </row>
    <row r="24" spans="1:16" ht="12.75" customHeight="1" hidden="1">
      <c r="A24" s="103" t="s">
        <v>156</v>
      </c>
      <c r="B24" s="1058"/>
      <c r="C24" s="1125" t="s">
        <v>84</v>
      </c>
      <c r="D24" s="718"/>
      <c r="E24" s="718" t="s">
        <v>240</v>
      </c>
      <c r="F24" s="718" t="s">
        <v>83</v>
      </c>
      <c r="G24" s="718" t="s">
        <v>503</v>
      </c>
      <c r="H24" s="718" t="s">
        <v>216</v>
      </c>
      <c r="I24" s="1314"/>
      <c r="J24" s="139"/>
      <c r="K24" s="139"/>
      <c r="L24" s="139"/>
      <c r="M24" s="139"/>
      <c r="N24" s="56"/>
      <c r="O24" s="1302"/>
      <c r="P24" s="1302" t="e">
        <f t="shared" si="2"/>
        <v>#DIV/0!</v>
      </c>
    </row>
    <row r="25" spans="1:16" ht="12.75" hidden="1">
      <c r="A25" s="103" t="s">
        <v>157</v>
      </c>
      <c r="B25" s="1058"/>
      <c r="C25" s="1125" t="s">
        <v>85</v>
      </c>
      <c r="D25" s="718"/>
      <c r="E25" s="718" t="s">
        <v>240</v>
      </c>
      <c r="F25" s="718" t="s">
        <v>83</v>
      </c>
      <c r="G25" s="718" t="s">
        <v>503</v>
      </c>
      <c r="H25" s="718" t="s">
        <v>217</v>
      </c>
      <c r="I25" s="1314"/>
      <c r="J25" s="139"/>
      <c r="K25" s="139"/>
      <c r="L25" s="139"/>
      <c r="M25" s="139"/>
      <c r="N25" s="56"/>
      <c r="O25" s="1302"/>
      <c r="P25" s="1302" t="e">
        <f t="shared" si="2"/>
        <v>#DIV/0!</v>
      </c>
    </row>
    <row r="26" spans="1:16" ht="39" hidden="1">
      <c r="A26" s="99" t="s">
        <v>86</v>
      </c>
      <c r="B26" s="1268"/>
      <c r="C26" s="1269" t="s">
        <v>482</v>
      </c>
      <c r="D26" s="1270"/>
      <c r="E26" s="719" t="s">
        <v>219</v>
      </c>
      <c r="F26" s="719"/>
      <c r="G26" s="719"/>
      <c r="H26" s="719"/>
      <c r="I26" s="1314"/>
      <c r="J26" s="139"/>
      <c r="K26" s="139"/>
      <c r="L26" s="139"/>
      <c r="M26" s="139"/>
      <c r="N26" s="56"/>
      <c r="O26" s="1302"/>
      <c r="P26" s="1302" t="e">
        <f t="shared" si="2"/>
        <v>#DIV/0!</v>
      </c>
    </row>
    <row r="27" spans="1:16" ht="52.5" customHeight="1">
      <c r="A27" s="99"/>
      <c r="B27" s="1352" t="s">
        <v>536</v>
      </c>
      <c r="C27" s="1355" t="s">
        <v>598</v>
      </c>
      <c r="D27" s="1351" t="s">
        <v>65</v>
      </c>
      <c r="E27" s="1351" t="s">
        <v>366</v>
      </c>
      <c r="F27" s="1351"/>
      <c r="G27" s="1351"/>
      <c r="H27" s="1351"/>
      <c r="I27" s="1354">
        <f>I28+I39+I44</f>
        <v>4243.5</v>
      </c>
      <c r="J27" s="1354" t="e">
        <f>#REF!+J28+J39+J44</f>
        <v>#REF!</v>
      </c>
      <c r="K27" s="1354" t="e">
        <f>#REF!+K28+K39+K44</f>
        <v>#REF!</v>
      </c>
      <c r="L27" s="1354" t="e">
        <f>#REF!+L28+L39+L44</f>
        <v>#REF!</v>
      </c>
      <c r="M27" s="1354" t="e">
        <f>#REF!+M28+M39+M44</f>
        <v>#REF!</v>
      </c>
      <c r="N27" s="1354" t="e">
        <f>#REF!+N28+N39+N44</f>
        <v>#REF!</v>
      </c>
      <c r="O27" s="1354">
        <f>O28+O39+O44</f>
        <v>1047</v>
      </c>
      <c r="P27" s="1348">
        <f t="shared" si="2"/>
        <v>24.673029338989043</v>
      </c>
    </row>
    <row r="28" spans="1:16" ht="25.5" customHeight="1">
      <c r="A28" s="101" t="s">
        <v>67</v>
      </c>
      <c r="B28" s="706" t="s">
        <v>243</v>
      </c>
      <c r="C28" s="1110" t="s">
        <v>822</v>
      </c>
      <c r="D28" s="721">
        <v>925</v>
      </c>
      <c r="E28" s="1076" t="s">
        <v>366</v>
      </c>
      <c r="F28" s="1076" t="s">
        <v>824</v>
      </c>
      <c r="G28" s="721"/>
      <c r="H28" s="1059"/>
      <c r="I28" s="1315">
        <f>I34</f>
        <v>329.4</v>
      </c>
      <c r="J28" s="1315">
        <f aca="true" t="shared" si="4" ref="J28:O28">J34</f>
        <v>36.8</v>
      </c>
      <c r="K28" s="1315">
        <f t="shared" si="4"/>
        <v>36.7</v>
      </c>
      <c r="L28" s="1315">
        <f t="shared" si="4"/>
        <v>36.7</v>
      </c>
      <c r="M28" s="1315">
        <f t="shared" si="4"/>
        <v>36.7</v>
      </c>
      <c r="N28" s="1315">
        <f t="shared" si="4"/>
        <v>0</v>
      </c>
      <c r="O28" s="1315">
        <f t="shared" si="4"/>
        <v>77.8</v>
      </c>
      <c r="P28" s="1332">
        <f t="shared" si="2"/>
        <v>23.618700667880997</v>
      </c>
    </row>
    <row r="29" spans="1:16" ht="12.75" hidden="1">
      <c r="A29" s="102" t="s">
        <v>159</v>
      </c>
      <c r="B29" s="1070"/>
      <c r="C29" s="1123" t="s">
        <v>322</v>
      </c>
      <c r="D29" s="510">
        <v>968</v>
      </c>
      <c r="E29" s="1078">
        <v>103</v>
      </c>
      <c r="F29" s="510" t="s">
        <v>40</v>
      </c>
      <c r="G29" s="510">
        <v>500</v>
      </c>
      <c r="H29" s="717" t="s">
        <v>206</v>
      </c>
      <c r="I29" s="1314"/>
      <c r="J29" s="96"/>
      <c r="K29" s="96"/>
      <c r="L29" s="96"/>
      <c r="M29" s="96"/>
      <c r="N29" s="56"/>
      <c r="O29" s="1302"/>
      <c r="P29" s="1302" t="e">
        <f t="shared" si="2"/>
        <v>#DIV/0!</v>
      </c>
    </row>
    <row r="30" spans="1:16" ht="12.75" hidden="1">
      <c r="A30" s="103" t="s">
        <v>161</v>
      </c>
      <c r="B30" s="1058"/>
      <c r="C30" s="1124" t="s">
        <v>221</v>
      </c>
      <c r="D30" s="717"/>
      <c r="E30" s="1073" t="s">
        <v>219</v>
      </c>
      <c r="F30" s="717" t="s">
        <v>83</v>
      </c>
      <c r="G30" s="717" t="s">
        <v>203</v>
      </c>
      <c r="H30" s="717" t="s">
        <v>209</v>
      </c>
      <c r="I30" s="1314"/>
      <c r="J30" s="96"/>
      <c r="K30" s="96"/>
      <c r="L30" s="96"/>
      <c r="M30" s="96"/>
      <c r="N30" s="56"/>
      <c r="O30" s="1302"/>
      <c r="P30" s="1302" t="e">
        <f t="shared" si="2"/>
        <v>#DIV/0!</v>
      </c>
    </row>
    <row r="31" spans="1:16" ht="12.75" hidden="1">
      <c r="A31" s="103" t="s">
        <v>156</v>
      </c>
      <c r="B31" s="1058"/>
      <c r="C31" s="1125" t="s">
        <v>84</v>
      </c>
      <c r="D31" s="718"/>
      <c r="E31" s="1058" t="s">
        <v>219</v>
      </c>
      <c r="F31" s="718" t="s">
        <v>83</v>
      </c>
      <c r="G31" s="718" t="s">
        <v>203</v>
      </c>
      <c r="H31" s="718" t="s">
        <v>216</v>
      </c>
      <c r="I31" s="1314"/>
      <c r="J31" s="96"/>
      <c r="K31" s="96"/>
      <c r="L31" s="96"/>
      <c r="M31" s="96"/>
      <c r="N31" s="56"/>
      <c r="O31" s="1302"/>
      <c r="P31" s="1302" t="e">
        <f t="shared" si="2"/>
        <v>#DIV/0!</v>
      </c>
    </row>
    <row r="32" spans="1:16" ht="12.75" hidden="1">
      <c r="A32" s="103" t="s">
        <v>157</v>
      </c>
      <c r="B32" s="1058"/>
      <c r="C32" s="1125" t="s">
        <v>87</v>
      </c>
      <c r="D32" s="718"/>
      <c r="E32" s="1058" t="s">
        <v>219</v>
      </c>
      <c r="F32" s="718" t="s">
        <v>199</v>
      </c>
      <c r="G32" s="718" t="s">
        <v>203</v>
      </c>
      <c r="H32" s="718" t="s">
        <v>342</v>
      </c>
      <c r="I32" s="1314"/>
      <c r="J32" s="96"/>
      <c r="K32" s="96"/>
      <c r="L32" s="96"/>
      <c r="M32" s="96"/>
      <c r="N32" s="56"/>
      <c r="O32" s="1302"/>
      <c r="P32" s="1302" t="e">
        <f t="shared" si="2"/>
        <v>#DIV/0!</v>
      </c>
    </row>
    <row r="33" spans="1:16" ht="12.75" hidden="1">
      <c r="A33" s="103" t="s">
        <v>162</v>
      </c>
      <c r="B33" s="1058"/>
      <c r="C33" s="1125" t="s">
        <v>85</v>
      </c>
      <c r="D33" s="718"/>
      <c r="E33" s="1058" t="s">
        <v>219</v>
      </c>
      <c r="F33" s="718" t="s">
        <v>83</v>
      </c>
      <c r="G33" s="718" t="s">
        <v>203</v>
      </c>
      <c r="H33" s="718" t="s">
        <v>217</v>
      </c>
      <c r="I33" s="1314"/>
      <c r="J33" s="96"/>
      <c r="K33" s="96"/>
      <c r="L33" s="96"/>
      <c r="M33" s="96"/>
      <c r="N33" s="56"/>
      <c r="O33" s="1302"/>
      <c r="P33" s="1302" t="e">
        <f t="shared" si="2"/>
        <v>#DIV/0!</v>
      </c>
    </row>
    <row r="34" spans="1:16" ht="47.25" customHeight="1">
      <c r="A34" s="101" t="s">
        <v>244</v>
      </c>
      <c r="B34" s="1058" t="s">
        <v>158</v>
      </c>
      <c r="C34" s="1111" t="s">
        <v>776</v>
      </c>
      <c r="D34" s="722">
        <v>925</v>
      </c>
      <c r="E34" s="1077" t="s">
        <v>366</v>
      </c>
      <c r="F34" s="1077" t="s">
        <v>824</v>
      </c>
      <c r="G34" s="722">
        <v>100</v>
      </c>
      <c r="H34" s="1271"/>
      <c r="I34" s="1316">
        <v>329.4</v>
      </c>
      <c r="J34" s="96">
        <v>36.8</v>
      </c>
      <c r="K34" s="96">
        <v>36.7</v>
      </c>
      <c r="L34" s="96">
        <v>36.7</v>
      </c>
      <c r="M34" s="96">
        <v>36.7</v>
      </c>
      <c r="N34" s="56"/>
      <c r="O34" s="1303">
        <v>77.8</v>
      </c>
      <c r="P34" s="1303">
        <f t="shared" si="2"/>
        <v>23.618700667880997</v>
      </c>
    </row>
    <row r="35" spans="1:16" ht="12.75" hidden="1">
      <c r="A35" s="104" t="s">
        <v>160</v>
      </c>
      <c r="B35" s="1084"/>
      <c r="C35" s="1272" t="s">
        <v>205</v>
      </c>
      <c r="D35" s="713"/>
      <c r="E35" s="1079" t="s">
        <v>219</v>
      </c>
      <c r="F35" s="716" t="s">
        <v>83</v>
      </c>
      <c r="G35" s="716" t="s">
        <v>483</v>
      </c>
      <c r="H35" s="716" t="s">
        <v>206</v>
      </c>
      <c r="I35" s="1314"/>
      <c r="J35" s="139"/>
      <c r="K35" s="139"/>
      <c r="L35" s="139"/>
      <c r="M35" s="139"/>
      <c r="N35" s="56"/>
      <c r="O35" s="1302"/>
      <c r="P35" s="1302" t="e">
        <f t="shared" si="2"/>
        <v>#DIV/0!</v>
      </c>
    </row>
    <row r="36" spans="1:16" ht="12.75" hidden="1">
      <c r="A36" s="105" t="s">
        <v>161</v>
      </c>
      <c r="B36" s="1058"/>
      <c r="C36" s="1273" t="s">
        <v>221</v>
      </c>
      <c r="D36" s="723"/>
      <c r="E36" s="1080" t="s">
        <v>219</v>
      </c>
      <c r="F36" s="723" t="s">
        <v>83</v>
      </c>
      <c r="G36" s="723" t="s">
        <v>483</v>
      </c>
      <c r="H36" s="723" t="s">
        <v>209</v>
      </c>
      <c r="I36" s="1314"/>
      <c r="J36" s="139"/>
      <c r="K36" s="139"/>
      <c r="L36" s="139"/>
      <c r="M36" s="139"/>
      <c r="N36" s="56"/>
      <c r="O36" s="1302"/>
      <c r="P36" s="1302" t="e">
        <f t="shared" si="2"/>
        <v>#DIV/0!</v>
      </c>
    </row>
    <row r="37" spans="1:16" ht="12.75" hidden="1">
      <c r="A37" s="106" t="s">
        <v>156</v>
      </c>
      <c r="B37" s="1274"/>
      <c r="C37" s="1125" t="s">
        <v>84</v>
      </c>
      <c r="D37" s="718"/>
      <c r="E37" s="1058" t="s">
        <v>219</v>
      </c>
      <c r="F37" s="718" t="s">
        <v>83</v>
      </c>
      <c r="G37" s="718" t="s">
        <v>483</v>
      </c>
      <c r="H37" s="718" t="s">
        <v>216</v>
      </c>
      <c r="I37" s="1314"/>
      <c r="J37" s="139"/>
      <c r="K37" s="139"/>
      <c r="L37" s="139"/>
      <c r="M37" s="139"/>
      <c r="N37" s="56"/>
      <c r="O37" s="1302"/>
      <c r="P37" s="1302" t="e">
        <f t="shared" si="2"/>
        <v>#DIV/0!</v>
      </c>
    </row>
    <row r="38" spans="1:16" ht="12.75" hidden="1">
      <c r="A38" s="106" t="s">
        <v>162</v>
      </c>
      <c r="B38" s="1274"/>
      <c r="C38" s="1125" t="s">
        <v>88</v>
      </c>
      <c r="D38" s="718"/>
      <c r="E38" s="1058" t="s">
        <v>219</v>
      </c>
      <c r="F38" s="718" t="s">
        <v>83</v>
      </c>
      <c r="G38" s="718" t="s">
        <v>483</v>
      </c>
      <c r="H38" s="718" t="s">
        <v>217</v>
      </c>
      <c r="I38" s="1314"/>
      <c r="J38" s="139"/>
      <c r="K38" s="139"/>
      <c r="L38" s="139"/>
      <c r="M38" s="139"/>
      <c r="N38" s="56"/>
      <c r="O38" s="1302"/>
      <c r="P38" s="1302" t="e">
        <f t="shared" si="2"/>
        <v>#DIV/0!</v>
      </c>
    </row>
    <row r="39" spans="1:16" ht="24.75" customHeight="1">
      <c r="A39" s="107"/>
      <c r="B39" s="706" t="s">
        <v>168</v>
      </c>
      <c r="C39" s="1112" t="s">
        <v>36</v>
      </c>
      <c r="D39" s="720">
        <v>925</v>
      </c>
      <c r="E39" s="1081" t="s">
        <v>366</v>
      </c>
      <c r="F39" s="1081" t="s">
        <v>825</v>
      </c>
      <c r="G39" s="720"/>
      <c r="H39" s="713"/>
      <c r="I39" s="1317">
        <f>SUM(I40:I43)</f>
        <v>3818.1000000000004</v>
      </c>
      <c r="J39" s="1317">
        <f>SUM(J40:J42)</f>
        <v>0</v>
      </c>
      <c r="K39" s="1317">
        <f>SUM(K40:K42)</f>
        <v>0</v>
      </c>
      <c r="L39" s="1317">
        <f>SUM(L40:L42)</f>
        <v>0</v>
      </c>
      <c r="M39" s="1317">
        <f>SUM(M40:M42)</f>
        <v>0</v>
      </c>
      <c r="N39" s="1317">
        <f>SUM(N40:N42)</f>
        <v>0</v>
      </c>
      <c r="O39" s="1317">
        <f>SUM(O40:O43)</f>
        <v>945.2</v>
      </c>
      <c r="P39" s="1332">
        <f t="shared" si="2"/>
        <v>24.755768575993294</v>
      </c>
    </row>
    <row r="40" spans="1:16" ht="48" customHeight="1">
      <c r="A40" s="107"/>
      <c r="B40" s="1275" t="s">
        <v>114</v>
      </c>
      <c r="C40" s="1127" t="s">
        <v>776</v>
      </c>
      <c r="D40" s="722">
        <v>925</v>
      </c>
      <c r="E40" s="1077" t="s">
        <v>366</v>
      </c>
      <c r="F40" s="1077" t="s">
        <v>825</v>
      </c>
      <c r="G40" s="722">
        <v>100</v>
      </c>
      <c r="H40" s="1037"/>
      <c r="I40" s="1316">
        <v>3323.8</v>
      </c>
      <c r="J40" s="139"/>
      <c r="K40" s="139"/>
      <c r="L40" s="139"/>
      <c r="M40" s="139"/>
      <c r="N40" s="56"/>
      <c r="O40" s="1303">
        <v>879.6</v>
      </c>
      <c r="P40" s="1303">
        <f t="shared" si="2"/>
        <v>26.46368614236717</v>
      </c>
    </row>
    <row r="41" spans="1:16" ht="24.75" customHeight="1">
      <c r="A41" s="107"/>
      <c r="B41" s="1275" t="s">
        <v>658</v>
      </c>
      <c r="C41" s="1111" t="s">
        <v>774</v>
      </c>
      <c r="D41" s="722">
        <v>925</v>
      </c>
      <c r="E41" s="1077" t="s">
        <v>366</v>
      </c>
      <c r="F41" s="1077" t="str">
        <f>F40</f>
        <v>00200 00023</v>
      </c>
      <c r="G41" s="722">
        <v>200</v>
      </c>
      <c r="H41" s="1037"/>
      <c r="I41" s="1316">
        <v>484.9</v>
      </c>
      <c r="J41" s="139"/>
      <c r="K41" s="139"/>
      <c r="L41" s="139"/>
      <c r="M41" s="139"/>
      <c r="N41" s="56"/>
      <c r="O41" s="1303">
        <v>65.4</v>
      </c>
      <c r="P41" s="1303">
        <f t="shared" si="2"/>
        <v>13.487316972571668</v>
      </c>
    </row>
    <row r="42" spans="1:16" ht="15" customHeight="1" hidden="1">
      <c r="A42" s="107"/>
      <c r="B42" s="1275" t="s">
        <v>848</v>
      </c>
      <c r="C42" s="1111" t="s">
        <v>777</v>
      </c>
      <c r="D42" s="722">
        <v>925</v>
      </c>
      <c r="E42" s="1077" t="s">
        <v>366</v>
      </c>
      <c r="F42" s="1077" t="str">
        <f>F41</f>
        <v>00200 00023</v>
      </c>
      <c r="G42" s="722">
        <v>800</v>
      </c>
      <c r="H42" s="1037"/>
      <c r="I42" s="1316">
        <v>0</v>
      </c>
      <c r="J42" s="139"/>
      <c r="K42" s="139"/>
      <c r="L42" s="139"/>
      <c r="M42" s="139"/>
      <c r="N42" s="56"/>
      <c r="O42" s="1303"/>
      <c r="P42" s="1303" t="e">
        <f t="shared" si="2"/>
        <v>#DIV/0!</v>
      </c>
    </row>
    <row r="43" spans="1:16" ht="15" customHeight="1">
      <c r="A43" s="107"/>
      <c r="B43" s="1275" t="s">
        <v>659</v>
      </c>
      <c r="C43" s="1111" t="s">
        <v>777</v>
      </c>
      <c r="D43" s="722">
        <v>925</v>
      </c>
      <c r="E43" s="1077" t="s">
        <v>366</v>
      </c>
      <c r="F43" s="1077" t="s">
        <v>825</v>
      </c>
      <c r="G43" s="722">
        <v>800</v>
      </c>
      <c r="H43" s="1037"/>
      <c r="I43" s="1316">
        <v>9.4</v>
      </c>
      <c r="J43" s="139"/>
      <c r="K43" s="139"/>
      <c r="L43" s="139"/>
      <c r="M43" s="139"/>
      <c r="N43" s="56"/>
      <c r="O43" s="1303">
        <v>0.2</v>
      </c>
      <c r="P43" s="1303">
        <f t="shared" si="2"/>
        <v>2.127659574468085</v>
      </c>
    </row>
    <row r="44" spans="1:16" ht="37.5" customHeight="1">
      <c r="A44" s="107"/>
      <c r="B44" s="1268" t="s">
        <v>846</v>
      </c>
      <c r="C44" s="1112" t="s">
        <v>815</v>
      </c>
      <c r="D44" s="720">
        <v>925</v>
      </c>
      <c r="E44" s="1081" t="s">
        <v>366</v>
      </c>
      <c r="F44" s="1081" t="s">
        <v>826</v>
      </c>
      <c r="G44" s="715"/>
      <c r="H44" s="715"/>
      <c r="I44" s="1317">
        <f aca="true" t="shared" si="5" ref="I44:O44">I45</f>
        <v>96</v>
      </c>
      <c r="J44" s="1317">
        <f t="shared" si="5"/>
        <v>0</v>
      </c>
      <c r="K44" s="1317">
        <f t="shared" si="5"/>
        <v>0</v>
      </c>
      <c r="L44" s="1317">
        <f t="shared" si="5"/>
        <v>0</v>
      </c>
      <c r="M44" s="1317">
        <f t="shared" si="5"/>
        <v>0</v>
      </c>
      <c r="N44" s="1317">
        <f t="shared" si="5"/>
        <v>0</v>
      </c>
      <c r="O44" s="1317">
        <f t="shared" si="5"/>
        <v>24</v>
      </c>
      <c r="P44" s="1332">
        <f t="shared" si="2"/>
        <v>25</v>
      </c>
    </row>
    <row r="45" spans="1:16" ht="15.75" customHeight="1">
      <c r="A45" s="107"/>
      <c r="B45" s="1275" t="s">
        <v>847</v>
      </c>
      <c r="C45" s="1111" t="s">
        <v>777</v>
      </c>
      <c r="D45" s="715">
        <v>925</v>
      </c>
      <c r="E45" s="1070" t="s">
        <v>366</v>
      </c>
      <c r="F45" s="1070" t="s">
        <v>826</v>
      </c>
      <c r="G45" s="715">
        <v>800</v>
      </c>
      <c r="H45" s="715"/>
      <c r="I45" s="1313">
        <v>96</v>
      </c>
      <c r="J45" s="139"/>
      <c r="K45" s="139"/>
      <c r="L45" s="139"/>
      <c r="M45" s="139"/>
      <c r="N45" s="56"/>
      <c r="O45" s="1303">
        <v>24</v>
      </c>
      <c r="P45" s="1303">
        <f t="shared" si="2"/>
        <v>25</v>
      </c>
    </row>
    <row r="46" spans="1:16" ht="18.75" customHeight="1">
      <c r="A46" s="107"/>
      <c r="B46" s="1338"/>
      <c r="C46" s="1339" t="s">
        <v>350</v>
      </c>
      <c r="D46" s="1340" t="s">
        <v>424</v>
      </c>
      <c r="E46" s="1340"/>
      <c r="F46" s="1340"/>
      <c r="G46" s="1340"/>
      <c r="H46" s="1340"/>
      <c r="I46" s="1341">
        <f>I48+I56+I59+I85+I100+I106+I110+I118+I121+I124+I137+I142+I145+I148+I153+I158+I167</f>
        <v>150822</v>
      </c>
      <c r="J46" s="1341" t="e">
        <f>J48+J56+J59+J85+J100+J106+J110+J118+J121+J124+J137+J142+J148+J153+J158+J161+J167</f>
        <v>#REF!</v>
      </c>
      <c r="K46" s="1341" t="e">
        <f>K48+K56+K59+K85+K100+K106+K110+K118+K121+K124+K137+K142+K148+K153+K158+K161+K167</f>
        <v>#REF!</v>
      </c>
      <c r="L46" s="1341" t="e">
        <f>L48+L56+L59+L85+L100+L106+L110+L118+L121+L124+L137+L142+L148+L153+L158+L161+L167</f>
        <v>#REF!</v>
      </c>
      <c r="M46" s="1341" t="e">
        <f>M48+M56+M59+M85+M100+M106+M110+M118+M121+M124+M137+M142+M148+M153+M158+M161+M167</f>
        <v>#REF!</v>
      </c>
      <c r="N46" s="1341" t="e">
        <f>N48+N56+N59+N85+N100+N106+N110+N118+N121+N124+N137+N142+N148+N153+N158+N161+N167</f>
        <v>#REF!</v>
      </c>
      <c r="O46" s="1341">
        <f>O48+O56+O59+O85+O100+O106+O110+O118+O121+O124+O137+O142+O145+O148+O153+O158+O167</f>
        <v>23914.800000000007</v>
      </c>
      <c r="P46" s="1337">
        <f t="shared" si="2"/>
        <v>15.856307435254807</v>
      </c>
    </row>
    <row r="47" spans="1:16" ht="15.75" customHeight="1" hidden="1" thickBot="1">
      <c r="A47" s="107"/>
      <c r="B47" s="1267" t="s">
        <v>438</v>
      </c>
      <c r="C47" s="1119" t="s">
        <v>81</v>
      </c>
      <c r="D47" s="1069" t="s">
        <v>424</v>
      </c>
      <c r="E47" s="1069" t="s">
        <v>349</v>
      </c>
      <c r="F47" s="1069"/>
      <c r="G47" s="1069"/>
      <c r="H47" s="1069"/>
      <c r="I47" s="1311">
        <f>I48+I56+I59</f>
        <v>39780.700000000004</v>
      </c>
      <c r="J47" s="1311" t="e">
        <f>J48+J56+J59</f>
        <v>#REF!</v>
      </c>
      <c r="K47" s="1311" t="e">
        <f>K48+K56+K59</f>
        <v>#REF!</v>
      </c>
      <c r="L47" s="1311" t="e">
        <f>L48+L56+L59</f>
        <v>#REF!</v>
      </c>
      <c r="M47" s="1311" t="e">
        <f>M48+M56+M59</f>
        <v>#REF!</v>
      </c>
      <c r="N47" s="1311" t="e">
        <f>N48+N56+N59</f>
        <v>#REF!</v>
      </c>
      <c r="O47" s="1311">
        <f>O48+O56+O59</f>
        <v>8425.1</v>
      </c>
      <c r="P47" s="1302">
        <f t="shared" si="2"/>
        <v>21.178863117039164</v>
      </c>
    </row>
    <row r="48" spans="1:16" ht="67.5" customHeight="1">
      <c r="A48" s="1363"/>
      <c r="B48" s="1352" t="s">
        <v>486</v>
      </c>
      <c r="C48" s="1355" t="s">
        <v>599</v>
      </c>
      <c r="D48" s="1351" t="s">
        <v>424</v>
      </c>
      <c r="E48" s="1351" t="s">
        <v>368</v>
      </c>
      <c r="F48" s="1351"/>
      <c r="G48" s="1351"/>
      <c r="H48" s="1351"/>
      <c r="I48" s="1354">
        <f>I49+I53</f>
        <v>37550.9</v>
      </c>
      <c r="J48" s="1354" t="e">
        <f>#REF!+J49+J75+J53</f>
        <v>#REF!</v>
      </c>
      <c r="K48" s="1354" t="e">
        <f>#REF!+K49+K75+K53</f>
        <v>#REF!</v>
      </c>
      <c r="L48" s="1354" t="e">
        <f>#REF!+L49+L75+L53</f>
        <v>#REF!</v>
      </c>
      <c r="M48" s="1354" t="e">
        <f>#REF!+M49+M75+M53</f>
        <v>#REF!</v>
      </c>
      <c r="N48" s="1354" t="e">
        <f>#REF!+N49+N75+N53</f>
        <v>#REF!</v>
      </c>
      <c r="O48" s="1354">
        <f>O49+O53</f>
        <v>7931.9</v>
      </c>
      <c r="P48" s="1348">
        <f t="shared" si="2"/>
        <v>21.123062296775842</v>
      </c>
    </row>
    <row r="49" spans="1:16" ht="26.25" customHeight="1">
      <c r="A49" s="100" t="s">
        <v>200</v>
      </c>
      <c r="B49" s="706" t="s">
        <v>210</v>
      </c>
      <c r="C49" s="1276" t="s">
        <v>823</v>
      </c>
      <c r="D49" s="713" t="s">
        <v>424</v>
      </c>
      <c r="E49" s="713" t="s">
        <v>368</v>
      </c>
      <c r="F49" s="706" t="s">
        <v>832</v>
      </c>
      <c r="G49" s="713"/>
      <c r="H49" s="1277"/>
      <c r="I49" s="1317">
        <f>SUM(I50:I52)</f>
        <v>32567</v>
      </c>
      <c r="J49" s="1317">
        <f aca="true" t="shared" si="6" ref="I49:O49">SUM(J50:J51)</f>
        <v>2691.8</v>
      </c>
      <c r="K49" s="1317">
        <f t="shared" si="6"/>
        <v>2768.6</v>
      </c>
      <c r="L49" s="1317">
        <f t="shared" si="6"/>
        <v>4207.1</v>
      </c>
      <c r="M49" s="1317">
        <f t="shared" si="6"/>
        <v>2727.5</v>
      </c>
      <c r="N49" s="1317">
        <f t="shared" si="6"/>
        <v>0</v>
      </c>
      <c r="O49" s="1317">
        <f>SUM(O50:O52)</f>
        <v>6850.2</v>
      </c>
      <c r="P49" s="1332">
        <f t="shared" si="2"/>
        <v>21.03417569932754</v>
      </c>
    </row>
    <row r="50" spans="1:16" ht="47.25" customHeight="1">
      <c r="A50" s="100"/>
      <c r="B50" s="1058" t="s">
        <v>153</v>
      </c>
      <c r="C50" s="1121" t="s">
        <v>776</v>
      </c>
      <c r="D50" s="722">
        <v>968</v>
      </c>
      <c r="E50" s="1077" t="s">
        <v>368</v>
      </c>
      <c r="F50" s="1077" t="s">
        <v>832</v>
      </c>
      <c r="G50" s="722">
        <v>100</v>
      </c>
      <c r="H50" s="1041"/>
      <c r="I50" s="1316">
        <v>26176</v>
      </c>
      <c r="J50" s="96">
        <v>2691.8</v>
      </c>
      <c r="K50" s="96">
        <v>2768.6</v>
      </c>
      <c r="L50" s="96">
        <v>4207.1</v>
      </c>
      <c r="M50" s="96">
        <v>2727.5</v>
      </c>
      <c r="N50" s="56"/>
      <c r="O50" s="1303">
        <v>6029.5</v>
      </c>
      <c r="P50" s="1303">
        <f t="shared" si="2"/>
        <v>23.034459046454767</v>
      </c>
    </row>
    <row r="51" spans="1:16" ht="24" customHeight="1">
      <c r="A51" s="100"/>
      <c r="B51" s="1058" t="s">
        <v>299</v>
      </c>
      <c r="C51" s="1111" t="s">
        <v>774</v>
      </c>
      <c r="D51" s="722">
        <v>968</v>
      </c>
      <c r="E51" s="1077" t="s">
        <v>368</v>
      </c>
      <c r="F51" s="1077" t="s">
        <v>832</v>
      </c>
      <c r="G51" s="722">
        <v>200</v>
      </c>
      <c r="H51" s="1041"/>
      <c r="I51" s="1316">
        <v>6384.8</v>
      </c>
      <c r="J51" s="96"/>
      <c r="K51" s="96"/>
      <c r="L51" s="96"/>
      <c r="M51" s="96"/>
      <c r="N51" s="56"/>
      <c r="O51" s="1303">
        <v>820.7</v>
      </c>
      <c r="P51" s="1303">
        <f t="shared" si="2"/>
        <v>12.8539656684626</v>
      </c>
    </row>
    <row r="52" spans="1:16" ht="24" customHeight="1">
      <c r="A52" s="100"/>
      <c r="B52" s="1058" t="s">
        <v>977</v>
      </c>
      <c r="C52" s="1111" t="s">
        <v>777</v>
      </c>
      <c r="D52" s="722">
        <v>968</v>
      </c>
      <c r="E52" s="1077" t="s">
        <v>368</v>
      </c>
      <c r="F52" s="1077" t="s">
        <v>832</v>
      </c>
      <c r="G52" s="722">
        <v>800</v>
      </c>
      <c r="H52" s="1041"/>
      <c r="I52" s="1316">
        <v>6.2</v>
      </c>
      <c r="J52" s="96"/>
      <c r="K52" s="96"/>
      <c r="L52" s="96"/>
      <c r="M52" s="96"/>
      <c r="N52" s="56"/>
      <c r="O52" s="1303">
        <v>0</v>
      </c>
      <c r="P52" s="1303">
        <f>O52/I52*100</f>
        <v>0</v>
      </c>
    </row>
    <row r="53" spans="1:16" ht="33" customHeight="1">
      <c r="A53" s="101"/>
      <c r="B53" s="706" t="s">
        <v>198</v>
      </c>
      <c r="C53" s="1112" t="s">
        <v>844</v>
      </c>
      <c r="D53" s="720">
        <v>968</v>
      </c>
      <c r="E53" s="1081" t="s">
        <v>368</v>
      </c>
      <c r="F53" s="1081" t="s">
        <v>839</v>
      </c>
      <c r="G53" s="720"/>
      <c r="H53" s="1277"/>
      <c r="I53" s="1317">
        <f>SUM(I54:I55)</f>
        <v>4983.9</v>
      </c>
      <c r="J53" s="1317">
        <f aca="true" t="shared" si="7" ref="J53:O53">SUM(J54:J55)</f>
        <v>0</v>
      </c>
      <c r="K53" s="1317">
        <f t="shared" si="7"/>
        <v>0</v>
      </c>
      <c r="L53" s="1317">
        <f t="shared" si="7"/>
        <v>0</v>
      </c>
      <c r="M53" s="1317">
        <f t="shared" si="7"/>
        <v>0</v>
      </c>
      <c r="N53" s="1317">
        <f t="shared" si="7"/>
        <v>0</v>
      </c>
      <c r="O53" s="1317">
        <f>SUM(O54:O55)</f>
        <v>1081.7</v>
      </c>
      <c r="P53" s="1332">
        <f t="shared" si="2"/>
        <v>21.70388651457694</v>
      </c>
    </row>
    <row r="54" spans="1:16" ht="41.25" customHeight="1">
      <c r="A54" s="101"/>
      <c r="B54" s="1058" t="s">
        <v>487</v>
      </c>
      <c r="C54" s="1111" t="s">
        <v>776</v>
      </c>
      <c r="D54" s="722">
        <v>968</v>
      </c>
      <c r="E54" s="1077" t="s">
        <v>368</v>
      </c>
      <c r="F54" s="1077" t="s">
        <v>839</v>
      </c>
      <c r="G54" s="722">
        <v>100</v>
      </c>
      <c r="H54" s="1041"/>
      <c r="I54" s="1316">
        <v>4616.4</v>
      </c>
      <c r="J54" s="93"/>
      <c r="K54" s="93"/>
      <c r="L54" s="93"/>
      <c r="M54" s="93"/>
      <c r="N54" s="56"/>
      <c r="O54" s="1303">
        <v>1038.2</v>
      </c>
      <c r="P54" s="1303">
        <f t="shared" si="2"/>
        <v>22.48938566848627</v>
      </c>
    </row>
    <row r="55" spans="1:16" ht="25.5" customHeight="1">
      <c r="A55" s="101"/>
      <c r="B55" s="1058" t="s">
        <v>785</v>
      </c>
      <c r="C55" s="1111" t="s">
        <v>774</v>
      </c>
      <c r="D55" s="722">
        <v>968</v>
      </c>
      <c r="E55" s="1077" t="s">
        <v>368</v>
      </c>
      <c r="F55" s="1077" t="s">
        <v>839</v>
      </c>
      <c r="G55" s="722">
        <v>200</v>
      </c>
      <c r="H55" s="1041"/>
      <c r="I55" s="1316">
        <v>367.5</v>
      </c>
      <c r="J55" s="93"/>
      <c r="K55" s="93"/>
      <c r="L55" s="93"/>
      <c r="M55" s="93"/>
      <c r="N55" s="56"/>
      <c r="O55" s="1303">
        <v>43.5</v>
      </c>
      <c r="P55" s="1303">
        <f t="shared" si="2"/>
        <v>11.83673469387755</v>
      </c>
    </row>
    <row r="56" spans="1:16" ht="12.75">
      <c r="A56" s="104" t="s">
        <v>477</v>
      </c>
      <c r="B56" s="1352" t="s">
        <v>536</v>
      </c>
      <c r="C56" s="1350" t="s">
        <v>19</v>
      </c>
      <c r="D56" s="1351">
        <v>968</v>
      </c>
      <c r="E56" s="1352" t="s">
        <v>790</v>
      </c>
      <c r="F56" s="1352"/>
      <c r="G56" s="1351"/>
      <c r="H56" s="1359"/>
      <c r="I56" s="1354">
        <f>I57</f>
        <v>701.8</v>
      </c>
      <c r="J56" s="1354">
        <f aca="true" t="shared" si="8" ref="J56:O57">J57</f>
        <v>0</v>
      </c>
      <c r="K56" s="1354">
        <f t="shared" si="8"/>
        <v>0</v>
      </c>
      <c r="L56" s="1354">
        <f t="shared" si="8"/>
        <v>0</v>
      </c>
      <c r="M56" s="1354">
        <f t="shared" si="8"/>
        <v>0</v>
      </c>
      <c r="N56" s="1354">
        <f t="shared" si="8"/>
        <v>0</v>
      </c>
      <c r="O56" s="1354">
        <f t="shared" si="8"/>
        <v>0</v>
      </c>
      <c r="P56" s="1348">
        <f t="shared" si="2"/>
        <v>0</v>
      </c>
    </row>
    <row r="57" spans="1:16" ht="12.75">
      <c r="A57" s="105" t="s">
        <v>326</v>
      </c>
      <c r="B57" s="706" t="s">
        <v>243</v>
      </c>
      <c r="C57" s="1123" t="s">
        <v>20</v>
      </c>
      <c r="D57" s="720">
        <v>968</v>
      </c>
      <c r="E57" s="1081" t="s">
        <v>790</v>
      </c>
      <c r="F57" s="1081" t="s">
        <v>821</v>
      </c>
      <c r="G57" s="720"/>
      <c r="H57" s="1278"/>
      <c r="I57" s="1315">
        <f>I58</f>
        <v>701.8</v>
      </c>
      <c r="J57" s="1315">
        <f t="shared" si="8"/>
        <v>0</v>
      </c>
      <c r="K57" s="1315">
        <f t="shared" si="8"/>
        <v>0</v>
      </c>
      <c r="L57" s="1315">
        <f t="shared" si="8"/>
        <v>0</v>
      </c>
      <c r="M57" s="1315">
        <f t="shared" si="8"/>
        <v>0</v>
      </c>
      <c r="N57" s="1315">
        <f t="shared" si="8"/>
        <v>0</v>
      </c>
      <c r="O57" s="1315">
        <f t="shared" si="8"/>
        <v>0</v>
      </c>
      <c r="P57" s="1332">
        <f t="shared" si="2"/>
        <v>0</v>
      </c>
    </row>
    <row r="58" spans="1:16" ht="17.25" customHeight="1">
      <c r="A58" s="105" t="s">
        <v>156</v>
      </c>
      <c r="B58" s="1058" t="s">
        <v>67</v>
      </c>
      <c r="C58" s="1111" t="s">
        <v>777</v>
      </c>
      <c r="D58" s="722">
        <v>968</v>
      </c>
      <c r="E58" s="1077" t="s">
        <v>790</v>
      </c>
      <c r="F58" s="1077" t="s">
        <v>821</v>
      </c>
      <c r="G58" s="722">
        <v>800</v>
      </c>
      <c r="H58" s="1271"/>
      <c r="I58" s="1316">
        <v>701.8</v>
      </c>
      <c r="J58" s="96"/>
      <c r="K58" s="96"/>
      <c r="L58" s="96"/>
      <c r="M58" s="96"/>
      <c r="N58" s="56"/>
      <c r="O58" s="1303">
        <v>0</v>
      </c>
      <c r="P58" s="1303">
        <f t="shared" si="2"/>
        <v>0</v>
      </c>
    </row>
    <row r="59" spans="1:16" ht="12" customHeight="1">
      <c r="A59" s="105"/>
      <c r="B59" s="1352" t="s">
        <v>364</v>
      </c>
      <c r="C59" s="1355" t="s">
        <v>317</v>
      </c>
      <c r="D59" s="1351" t="s">
        <v>424</v>
      </c>
      <c r="E59" s="1351" t="s">
        <v>602</v>
      </c>
      <c r="F59" s="1349"/>
      <c r="G59" s="1353"/>
      <c r="H59" s="1353"/>
      <c r="I59" s="1354">
        <f>I79+I77+I71+I69+I67+I60+I81+I75+I83+I73</f>
        <v>1527.9999999999998</v>
      </c>
      <c r="J59" s="1354" t="e">
        <f>J79+J77+J71+J69+J67+J60+J81+J75+J83+#REF!</f>
        <v>#REF!</v>
      </c>
      <c r="K59" s="1354" t="e">
        <f>K79+K77+K71+K69+K67+K60+K81+K75+K83+#REF!</f>
        <v>#REF!</v>
      </c>
      <c r="L59" s="1354" t="e">
        <f>L79+L77+L71+L69+L67+L60+L81+L75+L83+#REF!</f>
        <v>#REF!</v>
      </c>
      <c r="M59" s="1354" t="e">
        <f>M79+M77+M71+M69+M67+M60+M81+M75+M83+#REF!</f>
        <v>#REF!</v>
      </c>
      <c r="N59" s="1354" t="e">
        <f>N79+N77+N71+N69+N67+N60+N81+N75+N83+#REF!</f>
        <v>#REF!</v>
      </c>
      <c r="O59" s="1354">
        <f>O79+O77+O71+O69+O67+O60+O81+O75+O83+O73</f>
        <v>493.2</v>
      </c>
      <c r="P59" s="1348">
        <f t="shared" si="2"/>
        <v>32.27748691099477</v>
      </c>
    </row>
    <row r="60" spans="1:16" ht="34.5" customHeight="1">
      <c r="A60" s="105"/>
      <c r="B60" s="706" t="s">
        <v>200</v>
      </c>
      <c r="C60" s="1112" t="s">
        <v>817</v>
      </c>
      <c r="D60" s="713" t="s">
        <v>424</v>
      </c>
      <c r="E60" s="713" t="s">
        <v>602</v>
      </c>
      <c r="F60" s="1128" t="s">
        <v>818</v>
      </c>
      <c r="G60" s="713"/>
      <c r="H60" s="728"/>
      <c r="I60" s="1317">
        <f>I61</f>
        <v>130</v>
      </c>
      <c r="J60" s="1317">
        <f aca="true" t="shared" si="9" ref="J60:O60">J61</f>
        <v>0</v>
      </c>
      <c r="K60" s="1317">
        <f t="shared" si="9"/>
        <v>0</v>
      </c>
      <c r="L60" s="1317">
        <f t="shared" si="9"/>
        <v>0</v>
      </c>
      <c r="M60" s="1317">
        <f t="shared" si="9"/>
        <v>0</v>
      </c>
      <c r="N60" s="1317">
        <f t="shared" si="9"/>
        <v>0</v>
      </c>
      <c r="O60" s="1317">
        <f t="shared" si="9"/>
        <v>0</v>
      </c>
      <c r="P60" s="1304" t="s">
        <v>901</v>
      </c>
    </row>
    <row r="61" spans="1:16" ht="25.5" customHeight="1">
      <c r="A61" s="107"/>
      <c r="B61" s="1058" t="s">
        <v>166</v>
      </c>
      <c r="C61" s="1111" t="s">
        <v>774</v>
      </c>
      <c r="D61" s="715" t="s">
        <v>424</v>
      </c>
      <c r="E61" s="715" t="s">
        <v>602</v>
      </c>
      <c r="F61" s="1070" t="s">
        <v>818</v>
      </c>
      <c r="G61" s="715">
        <v>200</v>
      </c>
      <c r="H61" s="719"/>
      <c r="I61" s="1313">
        <v>130</v>
      </c>
      <c r="J61" s="96">
        <v>0</v>
      </c>
      <c r="K61" s="96">
        <v>0</v>
      </c>
      <c r="L61" s="96">
        <v>0</v>
      </c>
      <c r="M61" s="96">
        <v>0</v>
      </c>
      <c r="N61" s="56"/>
      <c r="O61" s="1303">
        <v>0</v>
      </c>
      <c r="P61" s="1303" t="s">
        <v>901</v>
      </c>
    </row>
    <row r="62" spans="1:16" ht="57" customHeight="1" hidden="1">
      <c r="A62" s="100" t="s">
        <v>446</v>
      </c>
      <c r="B62" s="706" t="s">
        <v>518</v>
      </c>
      <c r="C62" s="1120" t="s">
        <v>321</v>
      </c>
      <c r="D62" s="713" t="s">
        <v>424</v>
      </c>
      <c r="E62" s="713" t="s">
        <v>602</v>
      </c>
      <c r="F62" s="1128" t="s">
        <v>186</v>
      </c>
      <c r="G62" s="1071"/>
      <c r="H62" s="713"/>
      <c r="I62" s="1317" t="e">
        <f>SUM(I63:I66)</f>
        <v>#REF!</v>
      </c>
      <c r="J62" s="93">
        <f>J63</f>
        <v>125</v>
      </c>
      <c r="K62" s="93">
        <f>K63</f>
        <v>125</v>
      </c>
      <c r="L62" s="93">
        <f>L63</f>
        <v>125</v>
      </c>
      <c r="M62" s="93">
        <f>M63</f>
        <v>125</v>
      </c>
      <c r="N62" s="56"/>
      <c r="O62" s="1302"/>
      <c r="P62" s="1302" t="e">
        <f t="shared" si="2"/>
        <v>#REF!</v>
      </c>
    </row>
    <row r="63" spans="1:16" ht="14.25" customHeight="1" hidden="1">
      <c r="A63" s="101" t="s">
        <v>328</v>
      </c>
      <c r="B63" s="1058" t="s">
        <v>365</v>
      </c>
      <c r="C63" s="1121" t="s">
        <v>322</v>
      </c>
      <c r="D63" s="715" t="s">
        <v>424</v>
      </c>
      <c r="E63" s="715" t="s">
        <v>602</v>
      </c>
      <c r="F63" s="1070" t="s">
        <v>186</v>
      </c>
      <c r="G63" s="715" t="s">
        <v>532</v>
      </c>
      <c r="H63" s="715"/>
      <c r="I63" s="1313" t="e">
        <f>#REF!</f>
        <v>#REF!</v>
      </c>
      <c r="J63" s="96">
        <v>125</v>
      </c>
      <c r="K63" s="96">
        <v>125</v>
      </c>
      <c r="L63" s="96">
        <v>125</v>
      </c>
      <c r="M63" s="96">
        <v>125</v>
      </c>
      <c r="N63" s="56"/>
      <c r="O63" s="1302"/>
      <c r="P63" s="1302" t="e">
        <f t="shared" si="2"/>
        <v>#REF!</v>
      </c>
    </row>
    <row r="64" spans="1:16" ht="23.25" customHeight="1" hidden="1">
      <c r="A64" s="100" t="s">
        <v>504</v>
      </c>
      <c r="B64" s="706" t="s">
        <v>523</v>
      </c>
      <c r="C64" s="1279" t="s">
        <v>402</v>
      </c>
      <c r="D64" s="713" t="s">
        <v>424</v>
      </c>
      <c r="E64" s="713" t="s">
        <v>318</v>
      </c>
      <c r="F64" s="1128" t="s">
        <v>353</v>
      </c>
      <c r="G64" s="713"/>
      <c r="H64" s="713"/>
      <c r="I64" s="1317">
        <f>I65</f>
        <v>0</v>
      </c>
      <c r="J64" s="93">
        <f>J65</f>
        <v>0</v>
      </c>
      <c r="K64" s="93">
        <f>K65</f>
        <v>0</v>
      </c>
      <c r="L64" s="93">
        <f>L65</f>
        <v>0</v>
      </c>
      <c r="M64" s="93">
        <f>M65</f>
        <v>0</v>
      </c>
      <c r="N64" s="56"/>
      <c r="O64" s="1302"/>
      <c r="P64" s="1302" t="e">
        <f t="shared" si="2"/>
        <v>#DIV/0!</v>
      </c>
    </row>
    <row r="65" spans="1:16" ht="16.5" customHeight="1" hidden="1">
      <c r="A65" s="101" t="s">
        <v>448</v>
      </c>
      <c r="B65" s="1058" t="s">
        <v>115</v>
      </c>
      <c r="C65" s="1121" t="s">
        <v>322</v>
      </c>
      <c r="D65" s="715" t="s">
        <v>424</v>
      </c>
      <c r="E65" s="715" t="s">
        <v>318</v>
      </c>
      <c r="F65" s="1070" t="s">
        <v>353</v>
      </c>
      <c r="G65" s="715" t="s">
        <v>532</v>
      </c>
      <c r="H65" s="715"/>
      <c r="I65" s="1313"/>
      <c r="J65" s="96">
        <v>0</v>
      </c>
      <c r="K65" s="96">
        <v>0</v>
      </c>
      <c r="L65" s="96">
        <v>0</v>
      </c>
      <c r="M65" s="96">
        <v>0</v>
      </c>
      <c r="N65" s="56"/>
      <c r="O65" s="1302"/>
      <c r="P65" s="1302" t="e">
        <f t="shared" si="2"/>
        <v>#DIV/0!</v>
      </c>
    </row>
    <row r="66" spans="1:16" ht="13.5" customHeight="1" hidden="1">
      <c r="A66" s="101"/>
      <c r="B66" s="1058" t="s">
        <v>6</v>
      </c>
      <c r="C66" s="1121" t="s">
        <v>605</v>
      </c>
      <c r="D66" s="715" t="s">
        <v>424</v>
      </c>
      <c r="E66" s="715" t="s">
        <v>602</v>
      </c>
      <c r="F66" s="1070" t="s">
        <v>186</v>
      </c>
      <c r="G66" s="715" t="e">
        <f>#REF!</f>
        <v>#REF!</v>
      </c>
      <c r="H66" s="715"/>
      <c r="I66" s="1313" t="e">
        <f>#REF!</f>
        <v>#REF!</v>
      </c>
      <c r="J66" s="96"/>
      <c r="K66" s="96"/>
      <c r="L66" s="96"/>
      <c r="M66" s="96"/>
      <c r="N66" s="56"/>
      <c r="O66" s="1302"/>
      <c r="P66" s="1302" t="e">
        <f t="shared" si="2"/>
        <v>#REF!</v>
      </c>
    </row>
    <row r="67" spans="1:16" ht="28.5" customHeight="1">
      <c r="A67" s="101"/>
      <c r="B67" s="706" t="s">
        <v>4</v>
      </c>
      <c r="C67" s="1112" t="s">
        <v>816</v>
      </c>
      <c r="D67" s="721">
        <v>968</v>
      </c>
      <c r="E67" s="1076" t="s">
        <v>602</v>
      </c>
      <c r="F67" s="1076" t="s">
        <v>819</v>
      </c>
      <c r="G67" s="721"/>
      <c r="H67" s="1059"/>
      <c r="I67" s="1315">
        <f>I68</f>
        <v>260</v>
      </c>
      <c r="J67" s="1315">
        <f aca="true" t="shared" si="10" ref="J67:O67">J68</f>
        <v>0</v>
      </c>
      <c r="K67" s="1315">
        <f t="shared" si="10"/>
        <v>0</v>
      </c>
      <c r="L67" s="1315">
        <f t="shared" si="10"/>
        <v>0</v>
      </c>
      <c r="M67" s="1315">
        <f t="shared" si="10"/>
        <v>0</v>
      </c>
      <c r="N67" s="1315">
        <f t="shared" si="10"/>
        <v>0</v>
      </c>
      <c r="O67" s="1315">
        <f t="shared" si="10"/>
        <v>40</v>
      </c>
      <c r="P67" s="1332">
        <f t="shared" si="2"/>
        <v>15.384615384615385</v>
      </c>
    </row>
    <row r="68" spans="1:16" ht="24.75" customHeight="1">
      <c r="A68" s="101"/>
      <c r="B68" s="1058" t="s">
        <v>5</v>
      </c>
      <c r="C68" s="1111" t="s">
        <v>774</v>
      </c>
      <c r="D68" s="722">
        <v>968</v>
      </c>
      <c r="E68" s="1077" t="s">
        <v>602</v>
      </c>
      <c r="F68" s="1077" t="s">
        <v>819</v>
      </c>
      <c r="G68" s="722">
        <v>200</v>
      </c>
      <c r="H68" s="1041"/>
      <c r="I68" s="1316">
        <v>260</v>
      </c>
      <c r="J68" s="96"/>
      <c r="K68" s="96"/>
      <c r="L68" s="96"/>
      <c r="M68" s="96"/>
      <c r="N68" s="56"/>
      <c r="O68" s="1303">
        <v>40</v>
      </c>
      <c r="P68" s="1303">
        <f t="shared" si="2"/>
        <v>15.384615384615385</v>
      </c>
    </row>
    <row r="69" spans="1:16" ht="58.5" customHeight="1">
      <c r="A69" s="112"/>
      <c r="B69" s="706" t="s">
        <v>849</v>
      </c>
      <c r="C69" s="1112" t="s">
        <v>835</v>
      </c>
      <c r="D69" s="721">
        <v>968</v>
      </c>
      <c r="E69" s="1076" t="s">
        <v>602</v>
      </c>
      <c r="F69" s="1076" t="s">
        <v>858</v>
      </c>
      <c r="G69" s="721"/>
      <c r="H69" s="1059"/>
      <c r="I69" s="1315">
        <f>I70</f>
        <v>98</v>
      </c>
      <c r="J69" s="1315">
        <f aca="true" t="shared" si="11" ref="J69:O69">J70</f>
        <v>0</v>
      </c>
      <c r="K69" s="1315">
        <f t="shared" si="11"/>
        <v>0</v>
      </c>
      <c r="L69" s="1315">
        <f t="shared" si="11"/>
        <v>0</v>
      </c>
      <c r="M69" s="1315">
        <f t="shared" si="11"/>
        <v>0</v>
      </c>
      <c r="N69" s="1315">
        <f t="shared" si="11"/>
        <v>0</v>
      </c>
      <c r="O69" s="1315">
        <f t="shared" si="11"/>
        <v>0</v>
      </c>
      <c r="P69" s="1332">
        <f t="shared" si="2"/>
        <v>0</v>
      </c>
    </row>
    <row r="70" spans="1:16" ht="26.25" customHeight="1">
      <c r="A70" s="112"/>
      <c r="B70" s="1058" t="s">
        <v>923</v>
      </c>
      <c r="C70" s="1111" t="s">
        <v>774</v>
      </c>
      <c r="D70" s="722">
        <v>968</v>
      </c>
      <c r="E70" s="1077" t="s">
        <v>602</v>
      </c>
      <c r="F70" s="1077" t="s">
        <v>833</v>
      </c>
      <c r="G70" s="722">
        <v>200</v>
      </c>
      <c r="H70" s="1041"/>
      <c r="I70" s="1316">
        <v>98</v>
      </c>
      <c r="J70" s="139"/>
      <c r="K70" s="139"/>
      <c r="L70" s="139"/>
      <c r="M70" s="139"/>
      <c r="N70" s="56"/>
      <c r="O70" s="1303">
        <v>0</v>
      </c>
      <c r="P70" s="1303">
        <f t="shared" si="2"/>
        <v>0</v>
      </c>
    </row>
    <row r="71" spans="1:16" ht="20.25" customHeight="1">
      <c r="A71" s="112"/>
      <c r="B71" s="706" t="s">
        <v>918</v>
      </c>
      <c r="C71" s="1110" t="s">
        <v>836</v>
      </c>
      <c r="D71" s="774">
        <v>968</v>
      </c>
      <c r="E71" s="1076" t="s">
        <v>602</v>
      </c>
      <c r="F71" s="1076" t="s">
        <v>834</v>
      </c>
      <c r="G71" s="721"/>
      <c r="H71" s="1059"/>
      <c r="I71" s="1315">
        <f>I72</f>
        <v>98</v>
      </c>
      <c r="J71" s="1315">
        <f aca="true" t="shared" si="12" ref="J71:O73">J72</f>
        <v>0</v>
      </c>
      <c r="K71" s="1315">
        <f t="shared" si="12"/>
        <v>0</v>
      </c>
      <c r="L71" s="1315">
        <f t="shared" si="12"/>
        <v>0</v>
      </c>
      <c r="M71" s="1315">
        <f t="shared" si="12"/>
        <v>0</v>
      </c>
      <c r="N71" s="1315">
        <f t="shared" si="12"/>
        <v>0</v>
      </c>
      <c r="O71" s="1315">
        <f t="shared" si="12"/>
        <v>0</v>
      </c>
      <c r="P71" s="1332">
        <f t="shared" si="2"/>
        <v>0</v>
      </c>
    </row>
    <row r="72" spans="1:16" ht="26.25" customHeight="1">
      <c r="A72" s="112"/>
      <c r="B72" s="1058" t="s">
        <v>924</v>
      </c>
      <c r="C72" s="1111" t="s">
        <v>774</v>
      </c>
      <c r="D72" s="722">
        <v>968</v>
      </c>
      <c r="E72" s="1077" t="s">
        <v>602</v>
      </c>
      <c r="F72" s="1077" t="s">
        <v>834</v>
      </c>
      <c r="G72" s="722">
        <v>200</v>
      </c>
      <c r="H72" s="1041"/>
      <c r="I72" s="1316">
        <v>98</v>
      </c>
      <c r="J72" s="139"/>
      <c r="K72" s="139"/>
      <c r="L72" s="139"/>
      <c r="M72" s="139"/>
      <c r="N72" s="56"/>
      <c r="O72" s="1303">
        <v>0</v>
      </c>
      <c r="P72" s="1303">
        <f t="shared" si="2"/>
        <v>0</v>
      </c>
    </row>
    <row r="73" spans="1:16" ht="24" customHeight="1">
      <c r="A73" s="112"/>
      <c r="B73" s="706" t="s">
        <v>978</v>
      </c>
      <c r="C73" s="1110" t="s">
        <v>980</v>
      </c>
      <c r="D73" s="774">
        <v>968</v>
      </c>
      <c r="E73" s="1076" t="s">
        <v>602</v>
      </c>
      <c r="F73" s="1076" t="s">
        <v>981</v>
      </c>
      <c r="G73" s="721"/>
      <c r="H73" s="1059"/>
      <c r="I73" s="1315">
        <f>I74</f>
        <v>20</v>
      </c>
      <c r="J73" s="1315">
        <f t="shared" si="12"/>
        <v>0</v>
      </c>
      <c r="K73" s="1315">
        <f t="shared" si="12"/>
        <v>0</v>
      </c>
      <c r="L73" s="1315">
        <f t="shared" si="12"/>
        <v>0</v>
      </c>
      <c r="M73" s="1315">
        <f t="shared" si="12"/>
        <v>0</v>
      </c>
      <c r="N73" s="1315">
        <f t="shared" si="12"/>
        <v>0</v>
      </c>
      <c r="O73" s="1315">
        <f t="shared" si="12"/>
        <v>0</v>
      </c>
      <c r="P73" s="1332">
        <f>O73/I73*100</f>
        <v>0</v>
      </c>
    </row>
    <row r="74" spans="1:16" ht="26.25" customHeight="1">
      <c r="A74" s="112"/>
      <c r="B74" s="1058" t="s">
        <v>979</v>
      </c>
      <c r="C74" s="1111" t="s">
        <v>774</v>
      </c>
      <c r="D74" s="722">
        <v>968</v>
      </c>
      <c r="E74" s="1077" t="s">
        <v>602</v>
      </c>
      <c r="F74" s="1077" t="s">
        <v>981</v>
      </c>
      <c r="G74" s="722">
        <v>200</v>
      </c>
      <c r="H74" s="1041"/>
      <c r="I74" s="1316">
        <v>20</v>
      </c>
      <c r="J74" s="139"/>
      <c r="K74" s="139"/>
      <c r="L74" s="139"/>
      <c r="M74" s="139"/>
      <c r="N74" s="56"/>
      <c r="O74" s="1303">
        <v>0</v>
      </c>
      <c r="P74" s="1303">
        <f>O74/I74*100</f>
        <v>0</v>
      </c>
    </row>
    <row r="75" spans="1:16" ht="48" customHeight="1">
      <c r="A75" s="100"/>
      <c r="B75" s="706" t="s">
        <v>850</v>
      </c>
      <c r="C75" s="1112" t="s">
        <v>845</v>
      </c>
      <c r="D75" s="720">
        <v>968</v>
      </c>
      <c r="E75" s="1081" t="s">
        <v>602</v>
      </c>
      <c r="F75" s="1081" t="s">
        <v>842</v>
      </c>
      <c r="G75" s="720"/>
      <c r="H75" s="1277"/>
      <c r="I75" s="1317">
        <f>I76</f>
        <v>8.1</v>
      </c>
      <c r="J75" s="1317" t="e">
        <f aca="true" t="shared" si="13" ref="J75:O75">J76</f>
        <v>#REF!</v>
      </c>
      <c r="K75" s="1317" t="e">
        <f t="shared" si="13"/>
        <v>#REF!</v>
      </c>
      <c r="L75" s="1317" t="e">
        <f t="shared" si="13"/>
        <v>#REF!</v>
      </c>
      <c r="M75" s="1317" t="e">
        <f t="shared" si="13"/>
        <v>#REF!</v>
      </c>
      <c r="N75" s="1317">
        <f t="shared" si="13"/>
        <v>0</v>
      </c>
      <c r="O75" s="1317">
        <f t="shared" si="13"/>
        <v>0</v>
      </c>
      <c r="P75" s="1332">
        <f>O75/I75*100</f>
        <v>0</v>
      </c>
    </row>
    <row r="76" spans="1:16" ht="25.5" customHeight="1">
      <c r="A76" s="101" t="s">
        <v>166</v>
      </c>
      <c r="B76" s="1058" t="s">
        <v>851</v>
      </c>
      <c r="C76" s="1111" t="s">
        <v>774</v>
      </c>
      <c r="D76" s="722">
        <v>968</v>
      </c>
      <c r="E76" s="1077" t="s">
        <v>602</v>
      </c>
      <c r="F76" s="1077" t="s">
        <v>842</v>
      </c>
      <c r="G76" s="722">
        <v>200</v>
      </c>
      <c r="H76" s="1041"/>
      <c r="I76" s="1316">
        <v>8.1</v>
      </c>
      <c r="J76" s="93" t="e">
        <f>#REF!</f>
        <v>#REF!</v>
      </c>
      <c r="K76" s="93" t="e">
        <f>#REF!</f>
        <v>#REF!</v>
      </c>
      <c r="L76" s="93" t="e">
        <f>#REF!</f>
        <v>#REF!</v>
      </c>
      <c r="M76" s="93" t="e">
        <f>#REF!</f>
        <v>#REF!</v>
      </c>
      <c r="N76" s="56"/>
      <c r="O76" s="1303">
        <v>0</v>
      </c>
      <c r="P76" s="1303">
        <f>O76/I76*100</f>
        <v>0</v>
      </c>
    </row>
    <row r="77" spans="1:16" ht="51.75" customHeight="1">
      <c r="A77" s="112"/>
      <c r="B77" s="706" t="s">
        <v>925</v>
      </c>
      <c r="C77" s="1112" t="s">
        <v>838</v>
      </c>
      <c r="D77" s="720">
        <v>968</v>
      </c>
      <c r="E77" s="1081" t="s">
        <v>602</v>
      </c>
      <c r="F77" s="1081" t="s">
        <v>837</v>
      </c>
      <c r="G77" s="1072"/>
      <c r="H77" s="1277"/>
      <c r="I77" s="1317">
        <f>I78</f>
        <v>677</v>
      </c>
      <c r="J77" s="1317">
        <f aca="true" t="shared" si="14" ref="J77:O77">J78</f>
        <v>0</v>
      </c>
      <c r="K77" s="1317">
        <f t="shared" si="14"/>
        <v>0</v>
      </c>
      <c r="L77" s="1317">
        <f t="shared" si="14"/>
        <v>0</v>
      </c>
      <c r="M77" s="1317">
        <f t="shared" si="14"/>
        <v>0</v>
      </c>
      <c r="N77" s="1317">
        <f t="shared" si="14"/>
        <v>0</v>
      </c>
      <c r="O77" s="1317">
        <f t="shared" si="14"/>
        <v>437</v>
      </c>
      <c r="P77" s="1332">
        <f t="shared" si="2"/>
        <v>64.54948301329394</v>
      </c>
    </row>
    <row r="78" spans="1:16" ht="20.25">
      <c r="A78" s="112"/>
      <c r="B78" s="1058" t="s">
        <v>926</v>
      </c>
      <c r="C78" s="1111" t="s">
        <v>774</v>
      </c>
      <c r="D78" s="722">
        <v>968</v>
      </c>
      <c r="E78" s="1077" t="s">
        <v>602</v>
      </c>
      <c r="F78" s="1077" t="s">
        <v>837</v>
      </c>
      <c r="G78" s="722">
        <v>200</v>
      </c>
      <c r="H78" s="1041"/>
      <c r="I78" s="1316">
        <v>677</v>
      </c>
      <c r="J78" s="139"/>
      <c r="K78" s="139"/>
      <c r="L78" s="139"/>
      <c r="M78" s="139"/>
      <c r="N78" s="56"/>
      <c r="O78" s="1303">
        <v>437</v>
      </c>
      <c r="P78" s="1303">
        <f t="shared" si="2"/>
        <v>64.54948301329394</v>
      </c>
    </row>
    <row r="79" spans="1:16" ht="60" customHeight="1">
      <c r="A79" s="112"/>
      <c r="B79" s="706" t="s">
        <v>927</v>
      </c>
      <c r="C79" s="1112" t="s">
        <v>879</v>
      </c>
      <c r="D79" s="720">
        <v>968</v>
      </c>
      <c r="E79" s="1081" t="s">
        <v>602</v>
      </c>
      <c r="F79" s="1081" t="s">
        <v>882</v>
      </c>
      <c r="G79" s="1072"/>
      <c r="H79" s="1277"/>
      <c r="I79" s="1317">
        <f>I80</f>
        <v>138.3</v>
      </c>
      <c r="J79" s="1317">
        <f aca="true" t="shared" si="15" ref="J79:O83">J80</f>
        <v>0</v>
      </c>
      <c r="K79" s="1317">
        <f t="shared" si="15"/>
        <v>0</v>
      </c>
      <c r="L79" s="1317">
        <f t="shared" si="15"/>
        <v>0</v>
      </c>
      <c r="M79" s="1317">
        <f t="shared" si="15"/>
        <v>0</v>
      </c>
      <c r="N79" s="1317">
        <f t="shared" si="15"/>
        <v>0</v>
      </c>
      <c r="O79" s="1317">
        <f t="shared" si="15"/>
        <v>0</v>
      </c>
      <c r="P79" s="1332">
        <f aca="true" t="shared" si="16" ref="P79:P115">O79/I79*100</f>
        <v>0</v>
      </c>
    </row>
    <row r="80" spans="1:16" ht="24" customHeight="1">
      <c r="A80" s="112"/>
      <c r="B80" s="1058" t="s">
        <v>928</v>
      </c>
      <c r="C80" s="1111" t="s">
        <v>774</v>
      </c>
      <c r="D80" s="722">
        <v>968</v>
      </c>
      <c r="E80" s="1077" t="s">
        <v>602</v>
      </c>
      <c r="F80" s="1077" t="s">
        <v>882</v>
      </c>
      <c r="G80" s="722">
        <v>200</v>
      </c>
      <c r="H80" s="1041"/>
      <c r="I80" s="1316">
        <v>138.3</v>
      </c>
      <c r="J80" s="157"/>
      <c r="K80" s="157"/>
      <c r="L80" s="157"/>
      <c r="M80" s="157"/>
      <c r="N80" s="56"/>
      <c r="O80" s="1303">
        <v>0</v>
      </c>
      <c r="P80" s="1303">
        <f t="shared" si="16"/>
        <v>0</v>
      </c>
    </row>
    <row r="81" spans="1:16" ht="81">
      <c r="A81" s="112"/>
      <c r="B81" s="706" t="s">
        <v>929</v>
      </c>
      <c r="C81" s="1112" t="s">
        <v>880</v>
      </c>
      <c r="D81" s="720">
        <v>968</v>
      </c>
      <c r="E81" s="1081" t="s">
        <v>602</v>
      </c>
      <c r="F81" s="1081" t="s">
        <v>881</v>
      </c>
      <c r="G81" s="1072"/>
      <c r="H81" s="1277"/>
      <c r="I81" s="1317">
        <f>I82</f>
        <v>75.8</v>
      </c>
      <c r="J81" s="1317">
        <f t="shared" si="15"/>
        <v>0</v>
      </c>
      <c r="K81" s="1317">
        <f t="shared" si="15"/>
        <v>0</v>
      </c>
      <c r="L81" s="1317">
        <f t="shared" si="15"/>
        <v>0</v>
      </c>
      <c r="M81" s="1317">
        <f t="shared" si="15"/>
        <v>0</v>
      </c>
      <c r="N81" s="1317">
        <f t="shared" si="15"/>
        <v>0</v>
      </c>
      <c r="O81" s="1317">
        <f t="shared" si="15"/>
        <v>16.2</v>
      </c>
      <c r="P81" s="1332">
        <f>O81/I81*100</f>
        <v>21.372031662269126</v>
      </c>
    </row>
    <row r="82" spans="1:16" ht="24" customHeight="1">
      <c r="A82" s="112"/>
      <c r="B82" s="1058" t="s">
        <v>930</v>
      </c>
      <c r="C82" s="1111" t="s">
        <v>774</v>
      </c>
      <c r="D82" s="722">
        <v>968</v>
      </c>
      <c r="E82" s="1077" t="s">
        <v>602</v>
      </c>
      <c r="F82" s="1077" t="s">
        <v>881</v>
      </c>
      <c r="G82" s="722">
        <v>200</v>
      </c>
      <c r="H82" s="1041"/>
      <c r="I82" s="1316">
        <v>75.8</v>
      </c>
      <c r="J82" s="157"/>
      <c r="K82" s="157"/>
      <c r="L82" s="157"/>
      <c r="M82" s="157"/>
      <c r="N82" s="56"/>
      <c r="O82" s="1303">
        <v>16.2</v>
      </c>
      <c r="P82" s="1303">
        <f>O82/I82*100</f>
        <v>21.372031662269126</v>
      </c>
    </row>
    <row r="83" spans="1:16" ht="51">
      <c r="A83" s="112"/>
      <c r="B83" s="706" t="s">
        <v>931</v>
      </c>
      <c r="C83" s="1112" t="s">
        <v>906</v>
      </c>
      <c r="D83" s="720">
        <v>968</v>
      </c>
      <c r="E83" s="1081" t="s">
        <v>602</v>
      </c>
      <c r="F83" s="1081" t="s">
        <v>907</v>
      </c>
      <c r="G83" s="1072"/>
      <c r="H83" s="1277"/>
      <c r="I83" s="1317">
        <f>I84</f>
        <v>22.8</v>
      </c>
      <c r="J83" s="1317">
        <f t="shared" si="15"/>
        <v>0</v>
      </c>
      <c r="K83" s="1317">
        <f t="shared" si="15"/>
        <v>0</v>
      </c>
      <c r="L83" s="1317">
        <f t="shared" si="15"/>
        <v>0</v>
      </c>
      <c r="M83" s="1317">
        <f t="shared" si="15"/>
        <v>0</v>
      </c>
      <c r="N83" s="1317">
        <f t="shared" si="15"/>
        <v>0</v>
      </c>
      <c r="O83" s="1317">
        <f t="shared" si="15"/>
        <v>0</v>
      </c>
      <c r="P83" s="1332">
        <f>O83/I83*100</f>
        <v>0</v>
      </c>
    </row>
    <row r="84" spans="1:16" ht="24" customHeight="1">
      <c r="A84" s="112"/>
      <c r="B84" s="1058" t="s">
        <v>932</v>
      </c>
      <c r="C84" s="1111" t="s">
        <v>774</v>
      </c>
      <c r="D84" s="722">
        <v>968</v>
      </c>
      <c r="E84" s="1077" t="s">
        <v>602</v>
      </c>
      <c r="F84" s="1077" t="s">
        <v>907</v>
      </c>
      <c r="G84" s="722">
        <v>200</v>
      </c>
      <c r="H84" s="1041"/>
      <c r="I84" s="1316">
        <v>22.8</v>
      </c>
      <c r="J84" s="157"/>
      <c r="K84" s="157"/>
      <c r="L84" s="157"/>
      <c r="M84" s="157"/>
      <c r="N84" s="56"/>
      <c r="O84" s="1303">
        <v>0</v>
      </c>
      <c r="P84" s="1303">
        <f>O84/I84*100</f>
        <v>0</v>
      </c>
    </row>
    <row r="85" spans="1:16" ht="40.5" customHeight="1">
      <c r="A85" s="112"/>
      <c r="B85" s="1352" t="s">
        <v>445</v>
      </c>
      <c r="C85" s="1356" t="s">
        <v>601</v>
      </c>
      <c r="D85" s="1351" t="s">
        <v>424</v>
      </c>
      <c r="E85" s="1351" t="s">
        <v>315</v>
      </c>
      <c r="F85" s="1358"/>
      <c r="G85" s="1362"/>
      <c r="H85" s="1362"/>
      <c r="I85" s="1354">
        <f>I96+I98</f>
        <v>110.7</v>
      </c>
      <c r="J85" s="1354" t="e">
        <f>J96+#REF!</f>
        <v>#REF!</v>
      </c>
      <c r="K85" s="1354" t="e">
        <f>K96+#REF!</f>
        <v>#REF!</v>
      </c>
      <c r="L85" s="1354" t="e">
        <f>L96+#REF!</f>
        <v>#REF!</v>
      </c>
      <c r="M85" s="1354" t="e">
        <f>M96+#REF!</f>
        <v>#REF!</v>
      </c>
      <c r="N85" s="1354" t="e">
        <f>N96+#REF!</f>
        <v>#REF!</v>
      </c>
      <c r="O85" s="1354">
        <f>O96+O98</f>
        <v>16.2</v>
      </c>
      <c r="P85" s="1348">
        <f t="shared" si="16"/>
        <v>14.634146341463413</v>
      </c>
    </row>
    <row r="86" spans="1:16" ht="12.75" hidden="1">
      <c r="A86" s="112"/>
      <c r="B86" s="1073"/>
      <c r="C86" s="1120" t="s">
        <v>205</v>
      </c>
      <c r="D86" s="718"/>
      <c r="E86" s="716" t="s">
        <v>332</v>
      </c>
      <c r="F86" s="1079" t="s">
        <v>549</v>
      </c>
      <c r="G86" s="716" t="s">
        <v>533</v>
      </c>
      <c r="H86" s="716" t="s">
        <v>206</v>
      </c>
      <c r="I86" s="1314"/>
      <c r="J86" s="1314"/>
      <c r="K86" s="1314"/>
      <c r="L86" s="1314"/>
      <c r="M86" s="1314"/>
      <c r="N86" s="1314"/>
      <c r="O86" s="1314"/>
      <c r="P86" s="1302" t="e">
        <f t="shared" si="16"/>
        <v>#DIV/0!</v>
      </c>
    </row>
    <row r="87" spans="1:16" ht="12.75" hidden="1">
      <c r="A87" s="112"/>
      <c r="B87" s="1073"/>
      <c r="C87" s="1124" t="s">
        <v>225</v>
      </c>
      <c r="D87" s="718"/>
      <c r="E87" s="718" t="s">
        <v>332</v>
      </c>
      <c r="F87" s="1058" t="s">
        <v>549</v>
      </c>
      <c r="G87" s="718" t="s">
        <v>533</v>
      </c>
      <c r="H87" s="718" t="s">
        <v>343</v>
      </c>
      <c r="I87" s="1314"/>
      <c r="J87" s="1314"/>
      <c r="K87" s="1314"/>
      <c r="L87" s="1314"/>
      <c r="M87" s="1314"/>
      <c r="N87" s="1314"/>
      <c r="O87" s="1314"/>
      <c r="P87" s="1302" t="e">
        <f t="shared" si="16"/>
        <v>#DIV/0!</v>
      </c>
    </row>
    <row r="88" spans="1:16" ht="12.75" hidden="1">
      <c r="A88" s="112"/>
      <c r="B88" s="1073"/>
      <c r="C88" s="1280" t="s">
        <v>94</v>
      </c>
      <c r="D88" s="718"/>
      <c r="E88" s="718" t="s">
        <v>332</v>
      </c>
      <c r="F88" s="1058" t="s">
        <v>549</v>
      </c>
      <c r="G88" s="718" t="s">
        <v>533</v>
      </c>
      <c r="H88" s="718" t="s">
        <v>531</v>
      </c>
      <c r="I88" s="1314"/>
      <c r="J88" s="1314"/>
      <c r="K88" s="1314"/>
      <c r="L88" s="1314"/>
      <c r="M88" s="1314"/>
      <c r="N88" s="1314"/>
      <c r="O88" s="1314"/>
      <c r="P88" s="1302" t="e">
        <f t="shared" si="16"/>
        <v>#DIV/0!</v>
      </c>
    </row>
    <row r="89" spans="1:16" ht="27.75" customHeight="1" hidden="1" thickBot="1">
      <c r="A89" s="100" t="s">
        <v>523</v>
      </c>
      <c r="B89" s="1268"/>
      <c r="C89" s="1272" t="s">
        <v>507</v>
      </c>
      <c r="D89" s="713"/>
      <c r="E89" s="713" t="s">
        <v>332</v>
      </c>
      <c r="F89" s="706" t="s">
        <v>401</v>
      </c>
      <c r="G89" s="713"/>
      <c r="H89" s="713"/>
      <c r="I89" s="1314"/>
      <c r="J89" s="1314"/>
      <c r="K89" s="1314"/>
      <c r="L89" s="1314"/>
      <c r="M89" s="1314"/>
      <c r="N89" s="1314"/>
      <c r="O89" s="1314"/>
      <c r="P89" s="1302" t="e">
        <f t="shared" si="16"/>
        <v>#DIV/0!</v>
      </c>
    </row>
    <row r="90" spans="1:16" ht="12.75" hidden="1">
      <c r="A90" s="101" t="s">
        <v>524</v>
      </c>
      <c r="B90" s="1268"/>
      <c r="C90" s="1120" t="s">
        <v>126</v>
      </c>
      <c r="D90" s="726"/>
      <c r="E90" s="726" t="s">
        <v>332</v>
      </c>
      <c r="F90" s="1084" t="s">
        <v>401</v>
      </c>
      <c r="G90" s="726" t="s">
        <v>533</v>
      </c>
      <c r="H90" s="726"/>
      <c r="I90" s="1314"/>
      <c r="J90" s="1314"/>
      <c r="K90" s="1314"/>
      <c r="L90" s="1314"/>
      <c r="M90" s="1314"/>
      <c r="N90" s="1314"/>
      <c r="O90" s="1314"/>
      <c r="P90" s="1302" t="e">
        <f t="shared" si="16"/>
        <v>#DIV/0!</v>
      </c>
    </row>
    <row r="91" spans="1:16" ht="12.75" hidden="1">
      <c r="A91" s="104" t="s">
        <v>508</v>
      </c>
      <c r="B91" s="1084"/>
      <c r="C91" s="1120" t="s">
        <v>205</v>
      </c>
      <c r="D91" s="716"/>
      <c r="E91" s="716" t="s">
        <v>332</v>
      </c>
      <c r="F91" s="1079" t="s">
        <v>401</v>
      </c>
      <c r="G91" s="716" t="s">
        <v>533</v>
      </c>
      <c r="H91" s="716" t="s">
        <v>206</v>
      </c>
      <c r="I91" s="1314"/>
      <c r="J91" s="1314"/>
      <c r="K91" s="1314"/>
      <c r="L91" s="1314"/>
      <c r="M91" s="1314"/>
      <c r="N91" s="1314"/>
      <c r="O91" s="1314"/>
      <c r="P91" s="1302" t="e">
        <f t="shared" si="16"/>
        <v>#DIV/0!</v>
      </c>
    </row>
    <row r="92" spans="1:16" ht="12.75" hidden="1">
      <c r="A92" s="105" t="s">
        <v>509</v>
      </c>
      <c r="B92" s="1058"/>
      <c r="C92" s="1124" t="s">
        <v>225</v>
      </c>
      <c r="D92" s="717"/>
      <c r="E92" s="718" t="s">
        <v>332</v>
      </c>
      <c r="F92" s="1058" t="s">
        <v>401</v>
      </c>
      <c r="G92" s="718" t="s">
        <v>533</v>
      </c>
      <c r="H92" s="718" t="s">
        <v>343</v>
      </c>
      <c r="I92" s="1314"/>
      <c r="J92" s="1314"/>
      <c r="K92" s="1314"/>
      <c r="L92" s="1314"/>
      <c r="M92" s="1314"/>
      <c r="N92" s="1314"/>
      <c r="O92" s="1314"/>
      <c r="P92" s="1302" t="e">
        <f t="shared" si="16"/>
        <v>#DIV/0!</v>
      </c>
    </row>
    <row r="93" spans="1:16" ht="12.75" hidden="1">
      <c r="A93" s="110" t="s">
        <v>156</v>
      </c>
      <c r="B93" s="1281"/>
      <c r="C93" s="1280" t="s">
        <v>94</v>
      </c>
      <c r="D93" s="717"/>
      <c r="E93" s="718" t="s">
        <v>332</v>
      </c>
      <c r="F93" s="1058" t="s">
        <v>401</v>
      </c>
      <c r="G93" s="718" t="s">
        <v>533</v>
      </c>
      <c r="H93" s="718" t="s">
        <v>531</v>
      </c>
      <c r="I93" s="1314"/>
      <c r="J93" s="1314"/>
      <c r="K93" s="1314"/>
      <c r="L93" s="1314"/>
      <c r="M93" s="1314"/>
      <c r="N93" s="1314"/>
      <c r="O93" s="1314"/>
      <c r="P93" s="1302" t="e">
        <f t="shared" si="16"/>
        <v>#DIV/0!</v>
      </c>
    </row>
    <row r="94" spans="1:16" ht="31.5" hidden="1" thickBot="1">
      <c r="A94" s="98" t="s">
        <v>439</v>
      </c>
      <c r="B94" s="1282"/>
      <c r="C94" s="1283" t="s">
        <v>192</v>
      </c>
      <c r="D94" s="729"/>
      <c r="E94" s="729" t="s">
        <v>222</v>
      </c>
      <c r="F94" s="1282"/>
      <c r="G94" s="729"/>
      <c r="H94" s="729"/>
      <c r="I94" s="1314"/>
      <c r="J94" s="1314"/>
      <c r="K94" s="1314"/>
      <c r="L94" s="1314"/>
      <c r="M94" s="1314"/>
      <c r="N94" s="1314"/>
      <c r="O94" s="1314"/>
      <c r="P94" s="1302" t="e">
        <f t="shared" si="16"/>
        <v>#DIV/0!</v>
      </c>
    </row>
    <row r="95" spans="1:16" ht="40.5" customHeight="1" hidden="1" thickBot="1">
      <c r="A95" s="99" t="s">
        <v>82</v>
      </c>
      <c r="B95" s="1268"/>
      <c r="C95" s="1284" t="s">
        <v>516</v>
      </c>
      <c r="D95" s="1285"/>
      <c r="E95" s="719" t="s">
        <v>230</v>
      </c>
      <c r="F95" s="1328"/>
      <c r="G95" s="719"/>
      <c r="H95" s="719"/>
      <c r="I95" s="1314"/>
      <c r="J95" s="1314"/>
      <c r="K95" s="1314"/>
      <c r="L95" s="1314"/>
      <c r="M95" s="1314"/>
      <c r="N95" s="1314"/>
      <c r="O95" s="1314"/>
      <c r="P95" s="1302" t="e">
        <f t="shared" si="16"/>
        <v>#DIV/0!</v>
      </c>
    </row>
    <row r="96" spans="1:16" ht="79.5" customHeight="1">
      <c r="A96" s="100"/>
      <c r="B96" s="706" t="s">
        <v>446</v>
      </c>
      <c r="C96" s="1112" t="s">
        <v>810</v>
      </c>
      <c r="D96" s="727">
        <v>968</v>
      </c>
      <c r="E96" s="1082" t="s">
        <v>315</v>
      </c>
      <c r="F96" s="1082" t="s">
        <v>883</v>
      </c>
      <c r="G96" s="713"/>
      <c r="H96" s="713"/>
      <c r="I96" s="1318">
        <f>I97</f>
        <v>65</v>
      </c>
      <c r="J96" s="1318">
        <f aca="true" t="shared" si="17" ref="J96:O98">J97</f>
        <v>0</v>
      </c>
      <c r="K96" s="1318">
        <f t="shared" si="17"/>
        <v>0</v>
      </c>
      <c r="L96" s="1318">
        <f t="shared" si="17"/>
        <v>0</v>
      </c>
      <c r="M96" s="1318">
        <f t="shared" si="17"/>
        <v>0</v>
      </c>
      <c r="N96" s="1318">
        <f t="shared" si="17"/>
        <v>0</v>
      </c>
      <c r="O96" s="1318">
        <f t="shared" si="17"/>
        <v>16.2</v>
      </c>
      <c r="P96" s="1375">
        <f>O96/I96*100</f>
        <v>24.923076923076923</v>
      </c>
    </row>
    <row r="97" spans="1:16" ht="24.75" customHeight="1">
      <c r="A97" s="100"/>
      <c r="B97" s="1286" t="s">
        <v>328</v>
      </c>
      <c r="C97" s="1111" t="s">
        <v>774</v>
      </c>
      <c r="D97" s="722">
        <v>968</v>
      </c>
      <c r="E97" s="1077" t="s">
        <v>315</v>
      </c>
      <c r="F97" s="1077" t="s">
        <v>883</v>
      </c>
      <c r="G97" s="1041">
        <v>200</v>
      </c>
      <c r="H97" s="1041"/>
      <c r="I97" s="1316">
        <v>65</v>
      </c>
      <c r="J97" s="93"/>
      <c r="K97" s="93"/>
      <c r="L97" s="93"/>
      <c r="M97" s="93"/>
      <c r="N97" s="56"/>
      <c r="O97" s="1303">
        <v>16.2</v>
      </c>
      <c r="P97" s="1303">
        <f>O97/I97*100</f>
        <v>24.923076923076923</v>
      </c>
    </row>
    <row r="98" spans="1:16" ht="42" customHeight="1">
      <c r="A98" s="100"/>
      <c r="B98" s="706" t="s">
        <v>447</v>
      </c>
      <c r="C98" s="1112" t="s">
        <v>982</v>
      </c>
      <c r="D98" s="727">
        <v>968</v>
      </c>
      <c r="E98" s="1082" t="s">
        <v>315</v>
      </c>
      <c r="F98" s="1082" t="s">
        <v>904</v>
      </c>
      <c r="G98" s="713"/>
      <c r="H98" s="713"/>
      <c r="I98" s="1318">
        <f>I99</f>
        <v>45.7</v>
      </c>
      <c r="J98" s="1318">
        <f t="shared" si="17"/>
        <v>0</v>
      </c>
      <c r="K98" s="1318">
        <f t="shared" si="17"/>
        <v>0</v>
      </c>
      <c r="L98" s="1318">
        <f t="shared" si="17"/>
        <v>0</v>
      </c>
      <c r="M98" s="1318">
        <f t="shared" si="17"/>
        <v>0</v>
      </c>
      <c r="N98" s="1318">
        <f t="shared" si="17"/>
        <v>0</v>
      </c>
      <c r="O98" s="1318">
        <f t="shared" si="17"/>
        <v>0</v>
      </c>
      <c r="P98" s="1375">
        <f>O98/I98*100</f>
        <v>0</v>
      </c>
    </row>
    <row r="99" spans="1:16" ht="24.75" customHeight="1">
      <c r="A99" s="100"/>
      <c r="B99" s="1286" t="s">
        <v>448</v>
      </c>
      <c r="C99" s="1111" t="s">
        <v>774</v>
      </c>
      <c r="D99" s="722">
        <v>968</v>
      </c>
      <c r="E99" s="1077" t="s">
        <v>315</v>
      </c>
      <c r="F99" s="1077" t="s">
        <v>904</v>
      </c>
      <c r="G99" s="1041">
        <v>200</v>
      </c>
      <c r="H99" s="1041"/>
      <c r="I99" s="1316">
        <v>45.7</v>
      </c>
      <c r="J99" s="93"/>
      <c r="K99" s="93"/>
      <c r="L99" s="93"/>
      <c r="M99" s="93"/>
      <c r="N99" s="56"/>
      <c r="O99" s="1303">
        <v>0</v>
      </c>
      <c r="P99" s="1303">
        <f>O99/I99*100</f>
        <v>0</v>
      </c>
    </row>
    <row r="100" spans="1:16" ht="12.75">
      <c r="A100" s="99"/>
      <c r="B100" s="1352" t="s">
        <v>254</v>
      </c>
      <c r="C100" s="1357" t="s">
        <v>606</v>
      </c>
      <c r="D100" s="1351">
        <v>968</v>
      </c>
      <c r="E100" s="1352" t="s">
        <v>791</v>
      </c>
      <c r="F100" s="1352"/>
      <c r="G100" s="1351"/>
      <c r="H100" s="1351"/>
      <c r="I100" s="1354">
        <f>I101</f>
        <v>500</v>
      </c>
      <c r="J100" s="1354">
        <f aca="true" t="shared" si="18" ref="J100:O101">J101</f>
        <v>0</v>
      </c>
      <c r="K100" s="1354">
        <f t="shared" si="18"/>
        <v>0</v>
      </c>
      <c r="L100" s="1354">
        <f t="shared" si="18"/>
        <v>0</v>
      </c>
      <c r="M100" s="1354">
        <f t="shared" si="18"/>
        <v>0</v>
      </c>
      <c r="N100" s="1354">
        <f t="shared" si="18"/>
        <v>0</v>
      </c>
      <c r="O100" s="1354">
        <f t="shared" si="18"/>
        <v>0</v>
      </c>
      <c r="P100" s="1348">
        <f t="shared" si="16"/>
        <v>0</v>
      </c>
    </row>
    <row r="101" spans="1:16" ht="106.5" customHeight="1">
      <c r="A101" s="99"/>
      <c r="B101" s="1268" t="s">
        <v>480</v>
      </c>
      <c r="C101" s="1112" t="s">
        <v>813</v>
      </c>
      <c r="D101" s="727">
        <v>968</v>
      </c>
      <c r="E101" s="1082" t="s">
        <v>791</v>
      </c>
      <c r="F101" s="1082" t="s">
        <v>891</v>
      </c>
      <c r="G101" s="727"/>
      <c r="H101" s="713"/>
      <c r="I101" s="1317">
        <f>I102</f>
        <v>500</v>
      </c>
      <c r="J101" s="1317">
        <f t="shared" si="18"/>
        <v>0</v>
      </c>
      <c r="K101" s="1317">
        <f t="shared" si="18"/>
        <v>0</v>
      </c>
      <c r="L101" s="1317">
        <f t="shared" si="18"/>
        <v>0</v>
      </c>
      <c r="M101" s="1317">
        <f t="shared" si="18"/>
        <v>0</v>
      </c>
      <c r="N101" s="1317">
        <f t="shared" si="18"/>
        <v>0</v>
      </c>
      <c r="O101" s="1317">
        <f t="shared" si="18"/>
        <v>0</v>
      </c>
      <c r="P101" s="1332">
        <f t="shared" si="16"/>
        <v>0</v>
      </c>
    </row>
    <row r="102" spans="1:16" ht="25.5" customHeight="1">
      <c r="A102" s="99"/>
      <c r="B102" s="1058" t="s">
        <v>68</v>
      </c>
      <c r="C102" s="1111" t="s">
        <v>908</v>
      </c>
      <c r="D102" s="722">
        <v>968</v>
      </c>
      <c r="E102" s="1077" t="s">
        <v>791</v>
      </c>
      <c r="F102" s="1077" t="s">
        <v>891</v>
      </c>
      <c r="G102" s="722">
        <v>600</v>
      </c>
      <c r="H102" s="1041"/>
      <c r="I102" s="1316">
        <v>500</v>
      </c>
      <c r="J102" s="139"/>
      <c r="K102" s="139"/>
      <c r="L102" s="139"/>
      <c r="M102" s="139"/>
      <c r="N102" s="56"/>
      <c r="O102" s="1303">
        <v>0</v>
      </c>
      <c r="P102" s="1303">
        <f t="shared" si="16"/>
        <v>0</v>
      </c>
    </row>
    <row r="103" spans="1:16" ht="16.5" customHeight="1" hidden="1">
      <c r="A103" s="99"/>
      <c r="B103" s="1287" t="s">
        <v>520</v>
      </c>
      <c r="C103" s="1288" t="s">
        <v>712</v>
      </c>
      <c r="D103" s="1074">
        <v>968</v>
      </c>
      <c r="E103" s="1074">
        <v>410</v>
      </c>
      <c r="F103" s="1287"/>
      <c r="G103" s="1074"/>
      <c r="H103" s="712"/>
      <c r="I103" s="1319" t="e">
        <f>I104</f>
        <v>#REF!</v>
      </c>
      <c r="J103" s="139"/>
      <c r="K103" s="139"/>
      <c r="L103" s="139"/>
      <c r="M103" s="139"/>
      <c r="N103" s="56"/>
      <c r="O103" s="1302"/>
      <c r="P103" s="1302" t="e">
        <f t="shared" si="16"/>
        <v>#REF!</v>
      </c>
    </row>
    <row r="104" spans="1:16" ht="17.25" customHeight="1" hidden="1">
      <c r="A104" s="99"/>
      <c r="B104" s="1268" t="s">
        <v>70</v>
      </c>
      <c r="C104" s="1112" t="s">
        <v>713</v>
      </c>
      <c r="D104" s="727">
        <v>968</v>
      </c>
      <c r="E104" s="727">
        <v>410</v>
      </c>
      <c r="F104" s="1082" t="s">
        <v>711</v>
      </c>
      <c r="G104" s="727"/>
      <c r="H104" s="713"/>
      <c r="I104" s="1317" t="e">
        <f>I105</f>
        <v>#REF!</v>
      </c>
      <c r="J104" s="139"/>
      <c r="K104" s="139"/>
      <c r="L104" s="139"/>
      <c r="M104" s="139"/>
      <c r="N104" s="56"/>
      <c r="O104" s="1302"/>
      <c r="P104" s="1302" t="e">
        <f t="shared" si="16"/>
        <v>#REF!</v>
      </c>
    </row>
    <row r="105" spans="1:16" ht="16.5" customHeight="1" hidden="1">
      <c r="A105" s="99"/>
      <c r="B105" s="1058" t="s">
        <v>608</v>
      </c>
      <c r="C105" s="1111" t="s">
        <v>653</v>
      </c>
      <c r="D105" s="722">
        <v>968</v>
      </c>
      <c r="E105" s="722">
        <v>410</v>
      </c>
      <c r="F105" s="1077" t="s">
        <v>711</v>
      </c>
      <c r="G105" s="722">
        <v>240</v>
      </c>
      <c r="H105" s="1041"/>
      <c r="I105" s="1316" t="e">
        <f>#REF!</f>
        <v>#REF!</v>
      </c>
      <c r="J105" s="139"/>
      <c r="K105" s="139"/>
      <c r="L105" s="139"/>
      <c r="M105" s="139"/>
      <c r="N105" s="56"/>
      <c r="O105" s="1302"/>
      <c r="P105" s="1302" t="e">
        <f t="shared" si="16"/>
        <v>#REF!</v>
      </c>
    </row>
    <row r="106" spans="1:16" ht="21" customHeight="1">
      <c r="A106" s="99"/>
      <c r="B106" s="1352" t="s">
        <v>255</v>
      </c>
      <c r="C106" s="1361" t="s">
        <v>575</v>
      </c>
      <c r="D106" s="1351" t="s">
        <v>424</v>
      </c>
      <c r="E106" s="1351" t="s">
        <v>584</v>
      </c>
      <c r="F106" s="1352"/>
      <c r="G106" s="1351"/>
      <c r="H106" s="1351"/>
      <c r="I106" s="1354">
        <f>I107</f>
        <v>28.5</v>
      </c>
      <c r="J106" s="1354">
        <f aca="true" t="shared" si="19" ref="J106:O107">J107</f>
        <v>0</v>
      </c>
      <c r="K106" s="1354">
        <f t="shared" si="19"/>
        <v>0</v>
      </c>
      <c r="L106" s="1354">
        <f t="shared" si="19"/>
        <v>0</v>
      </c>
      <c r="M106" s="1354">
        <f t="shared" si="19"/>
        <v>0</v>
      </c>
      <c r="N106" s="1354">
        <f t="shared" si="19"/>
        <v>0</v>
      </c>
      <c r="O106" s="1354">
        <f t="shared" si="19"/>
        <v>0</v>
      </c>
      <c r="P106" s="1348">
        <f t="shared" si="16"/>
        <v>0</v>
      </c>
    </row>
    <row r="107" spans="1:16" ht="25.5" customHeight="1">
      <c r="A107" s="99"/>
      <c r="B107" s="1268" t="s">
        <v>481</v>
      </c>
      <c r="C107" s="1112" t="s">
        <v>804</v>
      </c>
      <c r="D107" s="720">
        <v>968</v>
      </c>
      <c r="E107" s="1081" t="s">
        <v>584</v>
      </c>
      <c r="F107" s="1081" t="s">
        <v>892</v>
      </c>
      <c r="G107" s="720"/>
      <c r="H107" s="713"/>
      <c r="I107" s="1317">
        <f>I108</f>
        <v>28.5</v>
      </c>
      <c r="J107" s="1317">
        <f t="shared" si="19"/>
        <v>0</v>
      </c>
      <c r="K107" s="1317">
        <f t="shared" si="19"/>
        <v>0</v>
      </c>
      <c r="L107" s="1317">
        <f t="shared" si="19"/>
        <v>0</v>
      </c>
      <c r="M107" s="1317">
        <f t="shared" si="19"/>
        <v>0</v>
      </c>
      <c r="N107" s="1317">
        <f t="shared" si="19"/>
        <v>0</v>
      </c>
      <c r="O107" s="1317">
        <f t="shared" si="19"/>
        <v>0</v>
      </c>
      <c r="P107" s="1332">
        <f t="shared" si="16"/>
        <v>0</v>
      </c>
    </row>
    <row r="108" spans="1:16" ht="25.5" customHeight="1">
      <c r="A108" s="99"/>
      <c r="B108" s="1058" t="s">
        <v>69</v>
      </c>
      <c r="C108" s="1111" t="s">
        <v>774</v>
      </c>
      <c r="D108" s="722">
        <v>968</v>
      </c>
      <c r="E108" s="1077" t="s">
        <v>584</v>
      </c>
      <c r="F108" s="1077" t="s">
        <v>892</v>
      </c>
      <c r="G108" s="722">
        <v>200</v>
      </c>
      <c r="H108" s="1041"/>
      <c r="I108" s="1316">
        <v>28.5</v>
      </c>
      <c r="J108" s="139"/>
      <c r="K108" s="139"/>
      <c r="L108" s="139"/>
      <c r="M108" s="139"/>
      <c r="N108" s="56"/>
      <c r="O108" s="1303">
        <v>0</v>
      </c>
      <c r="P108" s="1303">
        <f t="shared" si="16"/>
        <v>0</v>
      </c>
    </row>
    <row r="109" spans="1:16" ht="13.5" hidden="1">
      <c r="A109" s="99"/>
      <c r="B109" s="1267" t="s">
        <v>441</v>
      </c>
      <c r="C109" s="1119" t="s">
        <v>194</v>
      </c>
      <c r="D109" s="1069" t="s">
        <v>424</v>
      </c>
      <c r="E109" s="1069" t="s">
        <v>304</v>
      </c>
      <c r="F109" s="1267"/>
      <c r="G109" s="1069"/>
      <c r="H109" s="1069"/>
      <c r="I109" s="1311">
        <f>I110</f>
        <v>73969.5</v>
      </c>
      <c r="J109" s="157" t="e">
        <f>J110</f>
        <v>#REF!</v>
      </c>
      <c r="K109" s="157" t="e">
        <f>K110</f>
        <v>#REF!</v>
      </c>
      <c r="L109" s="157" t="e">
        <f>L110</f>
        <v>#REF!</v>
      </c>
      <c r="M109" s="157" t="e">
        <f>M110</f>
        <v>#REF!</v>
      </c>
      <c r="N109" s="56"/>
      <c r="O109" s="1302"/>
      <c r="P109" s="1302">
        <f t="shared" si="16"/>
        <v>0</v>
      </c>
    </row>
    <row r="110" spans="1:16" ht="12.75">
      <c r="A110" s="99"/>
      <c r="B110" s="1352" t="s">
        <v>256</v>
      </c>
      <c r="C110" s="1356" t="s">
        <v>305</v>
      </c>
      <c r="D110" s="1351" t="s">
        <v>424</v>
      </c>
      <c r="E110" s="1351" t="s">
        <v>306</v>
      </c>
      <c r="F110" s="1352"/>
      <c r="G110" s="1351"/>
      <c r="H110" s="1351"/>
      <c r="I110" s="1354">
        <f>I111+I114+I116</f>
        <v>73969.5</v>
      </c>
      <c r="J110" s="1354" t="e">
        <f>J111+#REF!+#REF!+#REF!+J114+#REF!+#REF!+#REF!+#REF!+J116</f>
        <v>#REF!</v>
      </c>
      <c r="K110" s="1354" t="e">
        <f>K111+#REF!+#REF!+#REF!+K114+#REF!+#REF!+#REF!+#REF!+K116</f>
        <v>#REF!</v>
      </c>
      <c r="L110" s="1354" t="e">
        <f>L111+#REF!+#REF!+#REF!+L114+#REF!+#REF!+#REF!+#REF!+L116</f>
        <v>#REF!</v>
      </c>
      <c r="M110" s="1354" t="e">
        <f>M111+#REF!+#REF!+#REF!+M114+#REF!+#REF!+#REF!+#REF!+M116</f>
        <v>#REF!</v>
      </c>
      <c r="N110" s="1354" t="e">
        <f>N111+#REF!+#REF!+#REF!+N114+#REF!+#REF!+#REF!+#REF!+N116</f>
        <v>#REF!</v>
      </c>
      <c r="O110" s="1354">
        <f>O111+O114+O116</f>
        <v>6037.8</v>
      </c>
      <c r="P110" s="1348">
        <f t="shared" si="16"/>
        <v>8.162553484882283</v>
      </c>
    </row>
    <row r="111" spans="1:16" ht="71.25">
      <c r="A111" s="100" t="s">
        <v>210</v>
      </c>
      <c r="B111" s="1084" t="s">
        <v>77</v>
      </c>
      <c r="C111" s="1126" t="s">
        <v>935</v>
      </c>
      <c r="D111" s="713" t="s">
        <v>424</v>
      </c>
      <c r="E111" s="713" t="s">
        <v>306</v>
      </c>
      <c r="F111" s="706" t="s">
        <v>830</v>
      </c>
      <c r="G111" s="713"/>
      <c r="H111" s="713"/>
      <c r="I111" s="1317">
        <f>SUM(I112:I113)</f>
        <v>60689.5</v>
      </c>
      <c r="J111" s="1317">
        <f aca="true" t="shared" si="20" ref="J111:O111">SUM(J112:J113)</f>
        <v>0</v>
      </c>
      <c r="K111" s="1317">
        <f t="shared" si="20"/>
        <v>1764.8</v>
      </c>
      <c r="L111" s="1317">
        <f t="shared" si="20"/>
        <v>4118</v>
      </c>
      <c r="M111" s="1317">
        <f t="shared" si="20"/>
        <v>0</v>
      </c>
      <c r="N111" s="1317">
        <f t="shared" si="20"/>
        <v>0</v>
      </c>
      <c r="O111" s="1317">
        <f t="shared" si="20"/>
        <v>4863.8</v>
      </c>
      <c r="P111" s="1332">
        <f t="shared" si="16"/>
        <v>8.014236400036252</v>
      </c>
    </row>
    <row r="112" spans="1:16" ht="24.75" customHeight="1">
      <c r="A112" s="101" t="s">
        <v>153</v>
      </c>
      <c r="B112" s="1058" t="s">
        <v>740</v>
      </c>
      <c r="C112" s="1111" t="s">
        <v>774</v>
      </c>
      <c r="D112" s="715" t="s">
        <v>424</v>
      </c>
      <c r="E112" s="715" t="s">
        <v>306</v>
      </c>
      <c r="F112" s="1070" t="s">
        <v>830</v>
      </c>
      <c r="G112" s="715">
        <v>200</v>
      </c>
      <c r="H112" s="715"/>
      <c r="I112" s="1313">
        <v>60310.4</v>
      </c>
      <c r="J112" s="96"/>
      <c r="K112" s="96">
        <v>1764.8</v>
      </c>
      <c r="L112" s="96">
        <v>4118</v>
      </c>
      <c r="M112" s="96"/>
      <c r="N112" s="56"/>
      <c r="O112" s="1303">
        <v>4484.7</v>
      </c>
      <c r="P112" s="1303">
        <f t="shared" si="16"/>
        <v>7.436030933305035</v>
      </c>
    </row>
    <row r="113" spans="1:16" ht="12.75">
      <c r="A113" s="101"/>
      <c r="B113" s="1058" t="s">
        <v>933</v>
      </c>
      <c r="C113" s="1111" t="s">
        <v>777</v>
      </c>
      <c r="D113" s="715" t="s">
        <v>424</v>
      </c>
      <c r="E113" s="715" t="s">
        <v>306</v>
      </c>
      <c r="F113" s="1070" t="s">
        <v>830</v>
      </c>
      <c r="G113" s="715">
        <v>800</v>
      </c>
      <c r="H113" s="715"/>
      <c r="I113" s="1313">
        <v>379.1</v>
      </c>
      <c r="J113" s="96"/>
      <c r="K113" s="96"/>
      <c r="L113" s="96"/>
      <c r="M113" s="96"/>
      <c r="N113" s="56"/>
      <c r="O113" s="1303">
        <v>379.1</v>
      </c>
      <c r="P113" s="1303">
        <f>O113/I113*100</f>
        <v>100</v>
      </c>
    </row>
    <row r="114" spans="1:16" ht="48" customHeight="1">
      <c r="A114" s="101" t="s">
        <v>466</v>
      </c>
      <c r="B114" s="1268" t="s">
        <v>771</v>
      </c>
      <c r="C114" s="1118" t="s">
        <v>938</v>
      </c>
      <c r="D114" s="713" t="s">
        <v>424</v>
      </c>
      <c r="E114" s="713" t="s">
        <v>306</v>
      </c>
      <c r="F114" s="706" t="s">
        <v>831</v>
      </c>
      <c r="G114" s="713"/>
      <c r="H114" s="713"/>
      <c r="I114" s="1317">
        <f>I115</f>
        <v>13215.6</v>
      </c>
      <c r="J114" s="1317">
        <f aca="true" t="shared" si="21" ref="J114:O114">J115</f>
        <v>0</v>
      </c>
      <c r="K114" s="1317">
        <f t="shared" si="21"/>
        <v>0</v>
      </c>
      <c r="L114" s="1317">
        <f t="shared" si="21"/>
        <v>0</v>
      </c>
      <c r="M114" s="1317">
        <f t="shared" si="21"/>
        <v>0</v>
      </c>
      <c r="N114" s="1317">
        <f t="shared" si="21"/>
        <v>0</v>
      </c>
      <c r="O114" s="1317">
        <f t="shared" si="21"/>
        <v>1174</v>
      </c>
      <c r="P114" s="1332">
        <f t="shared" si="16"/>
        <v>8.883440782105996</v>
      </c>
    </row>
    <row r="115" spans="1:16" ht="21">
      <c r="A115" s="114" t="s">
        <v>467</v>
      </c>
      <c r="B115" s="1275" t="s">
        <v>934</v>
      </c>
      <c r="C115" s="1265" t="s">
        <v>774</v>
      </c>
      <c r="D115" s="715" t="s">
        <v>424</v>
      </c>
      <c r="E115" s="715" t="s">
        <v>306</v>
      </c>
      <c r="F115" s="1070" t="s">
        <v>831</v>
      </c>
      <c r="G115" s="715">
        <v>200</v>
      </c>
      <c r="H115" s="713"/>
      <c r="I115" s="1313">
        <v>13215.6</v>
      </c>
      <c r="J115" s="139"/>
      <c r="K115" s="139"/>
      <c r="L115" s="139"/>
      <c r="M115" s="139"/>
      <c r="N115" s="56"/>
      <c r="O115" s="1303">
        <v>1174</v>
      </c>
      <c r="P115" s="1303">
        <f t="shared" si="16"/>
        <v>8.883440782105996</v>
      </c>
    </row>
    <row r="116" spans="1:16" ht="51">
      <c r="A116" s="119"/>
      <c r="B116" s="1087" t="s">
        <v>936</v>
      </c>
      <c r="C116" s="1118" t="s">
        <v>939</v>
      </c>
      <c r="D116" s="713" t="s">
        <v>424</v>
      </c>
      <c r="E116" s="713" t="s">
        <v>306</v>
      </c>
      <c r="F116" s="706" t="s">
        <v>909</v>
      </c>
      <c r="G116" s="728"/>
      <c r="H116" s="728"/>
      <c r="I116" s="1317">
        <f>I117</f>
        <v>64.4</v>
      </c>
      <c r="J116" s="1317" t="e">
        <f>#REF!</f>
        <v>#REF!</v>
      </c>
      <c r="K116" s="1317" t="e">
        <f>#REF!</f>
        <v>#REF!</v>
      </c>
      <c r="L116" s="1317" t="e">
        <f>#REF!</f>
        <v>#REF!</v>
      </c>
      <c r="M116" s="1317" t="e">
        <f>#REF!</f>
        <v>#REF!</v>
      </c>
      <c r="N116" s="1317" t="e">
        <f>#REF!</f>
        <v>#REF!</v>
      </c>
      <c r="O116" s="1317">
        <f>O117</f>
        <v>0</v>
      </c>
      <c r="P116" s="1332">
        <f>O116/I116*100</f>
        <v>0</v>
      </c>
    </row>
    <row r="117" spans="1:16" ht="28.5" customHeight="1">
      <c r="A117" s="119"/>
      <c r="B117" s="1093" t="s">
        <v>937</v>
      </c>
      <c r="C117" s="1111" t="s">
        <v>774</v>
      </c>
      <c r="D117" s="715" t="s">
        <v>424</v>
      </c>
      <c r="E117" s="715" t="s">
        <v>306</v>
      </c>
      <c r="F117" s="1070" t="s">
        <v>909</v>
      </c>
      <c r="G117" s="715">
        <v>200</v>
      </c>
      <c r="H117" s="738"/>
      <c r="I117" s="1313">
        <v>64.4</v>
      </c>
      <c r="J117" s="96">
        <v>0</v>
      </c>
      <c r="K117" s="96">
        <v>0</v>
      </c>
      <c r="L117" s="96">
        <v>0</v>
      </c>
      <c r="M117" s="96">
        <v>500</v>
      </c>
      <c r="N117" s="56"/>
      <c r="O117" s="1303">
        <v>0</v>
      </c>
      <c r="P117" s="1303">
        <f>O117/I117*100</f>
        <v>0</v>
      </c>
    </row>
    <row r="118" spans="1:16" ht="39">
      <c r="A118" s="119"/>
      <c r="B118" s="1349" t="s">
        <v>520</v>
      </c>
      <c r="C118" s="1356" t="s">
        <v>714</v>
      </c>
      <c r="D118" s="1351" t="s">
        <v>424</v>
      </c>
      <c r="E118" s="1351" t="s">
        <v>715</v>
      </c>
      <c r="F118" s="1358"/>
      <c r="G118" s="1359"/>
      <c r="H118" s="1360"/>
      <c r="I118" s="1354">
        <f>I119</f>
        <v>201</v>
      </c>
      <c r="J118" s="1354" t="e">
        <f>#REF!+J119</f>
        <v>#REF!</v>
      </c>
      <c r="K118" s="1354" t="e">
        <f>#REF!+K119</f>
        <v>#REF!</v>
      </c>
      <c r="L118" s="1354" t="e">
        <f>#REF!+L119</f>
        <v>#REF!</v>
      </c>
      <c r="M118" s="1354" t="e">
        <f>#REF!+M119</f>
        <v>#REF!</v>
      </c>
      <c r="N118" s="1354" t="e">
        <f>#REF!+N119</f>
        <v>#REF!</v>
      </c>
      <c r="O118" s="1354">
        <f>O119</f>
        <v>0</v>
      </c>
      <c r="P118" s="1348">
        <f aca="true" t="shared" si="22" ref="P118:P123">O118/I118*100</f>
        <v>0</v>
      </c>
    </row>
    <row r="119" spans="1:16" ht="30">
      <c r="A119" s="119"/>
      <c r="B119" s="1290" t="s">
        <v>70</v>
      </c>
      <c r="C119" s="1112" t="s">
        <v>877</v>
      </c>
      <c r="D119" s="726" t="s">
        <v>424</v>
      </c>
      <c r="E119" s="726" t="s">
        <v>715</v>
      </c>
      <c r="F119" s="1084" t="s">
        <v>829</v>
      </c>
      <c r="G119" s="726"/>
      <c r="H119" s="726"/>
      <c r="I119" s="1318">
        <f>I120</f>
        <v>201</v>
      </c>
      <c r="J119" s="1318">
        <f aca="true" t="shared" si="23" ref="J119:O119">J120</f>
        <v>0</v>
      </c>
      <c r="K119" s="1318">
        <f t="shared" si="23"/>
        <v>0</v>
      </c>
      <c r="L119" s="1318">
        <f t="shared" si="23"/>
        <v>0</v>
      </c>
      <c r="M119" s="1318">
        <f t="shared" si="23"/>
        <v>0</v>
      </c>
      <c r="N119" s="1318">
        <f t="shared" si="23"/>
        <v>0</v>
      </c>
      <c r="O119" s="1318">
        <f t="shared" si="23"/>
        <v>0</v>
      </c>
      <c r="P119" s="1332">
        <f t="shared" si="22"/>
        <v>0</v>
      </c>
    </row>
    <row r="120" spans="1:16" ht="23.25" customHeight="1">
      <c r="A120" s="119"/>
      <c r="B120" s="1093" t="s">
        <v>741</v>
      </c>
      <c r="C120" s="1111" t="s">
        <v>774</v>
      </c>
      <c r="D120" s="715" t="s">
        <v>424</v>
      </c>
      <c r="E120" s="1070" t="s">
        <v>715</v>
      </c>
      <c r="F120" s="1070" t="s">
        <v>829</v>
      </c>
      <c r="G120" s="715">
        <v>200</v>
      </c>
      <c r="H120" s="715"/>
      <c r="I120" s="1313">
        <v>201</v>
      </c>
      <c r="J120" s="157"/>
      <c r="K120" s="157"/>
      <c r="L120" s="157"/>
      <c r="M120" s="157"/>
      <c r="N120" s="56"/>
      <c r="O120" s="1303">
        <v>0</v>
      </c>
      <c r="P120" s="1303">
        <f t="shared" si="22"/>
        <v>0</v>
      </c>
    </row>
    <row r="121" spans="1:16" ht="12.75">
      <c r="A121" s="119"/>
      <c r="B121" s="1349" t="s">
        <v>296</v>
      </c>
      <c r="C121" s="1356" t="s">
        <v>902</v>
      </c>
      <c r="D121" s="1351" t="s">
        <v>424</v>
      </c>
      <c r="E121" s="1352" t="s">
        <v>286</v>
      </c>
      <c r="F121" s="1358"/>
      <c r="G121" s="1359"/>
      <c r="H121" s="1360"/>
      <c r="I121" s="1354">
        <f>I122</f>
        <v>2076.7</v>
      </c>
      <c r="J121" s="1354">
        <f aca="true" t="shared" si="24" ref="J121:O121">J122</f>
        <v>0</v>
      </c>
      <c r="K121" s="1354">
        <f t="shared" si="24"/>
        <v>0</v>
      </c>
      <c r="L121" s="1354">
        <f t="shared" si="24"/>
        <v>0</v>
      </c>
      <c r="M121" s="1354">
        <f t="shared" si="24"/>
        <v>0</v>
      </c>
      <c r="N121" s="1354">
        <f t="shared" si="24"/>
        <v>0</v>
      </c>
      <c r="O121" s="1354">
        <f t="shared" si="24"/>
        <v>111.2</v>
      </c>
      <c r="P121" s="1348">
        <f t="shared" si="22"/>
        <v>5.354649203062552</v>
      </c>
    </row>
    <row r="122" spans="1:16" ht="21">
      <c r="A122" s="119"/>
      <c r="B122" s="1290" t="s">
        <v>71</v>
      </c>
      <c r="C122" s="1120" t="s">
        <v>903</v>
      </c>
      <c r="D122" s="726" t="s">
        <v>424</v>
      </c>
      <c r="E122" s="1084" t="s">
        <v>286</v>
      </c>
      <c r="F122" s="1084" t="s">
        <v>904</v>
      </c>
      <c r="G122" s="726"/>
      <c r="H122" s="726"/>
      <c r="I122" s="1318">
        <f>I123</f>
        <v>2076.7</v>
      </c>
      <c r="J122" s="1318">
        <f aca="true" t="shared" si="25" ref="J122:O122">J123</f>
        <v>0</v>
      </c>
      <c r="K122" s="1318">
        <f t="shared" si="25"/>
        <v>0</v>
      </c>
      <c r="L122" s="1318">
        <f t="shared" si="25"/>
        <v>0</v>
      </c>
      <c r="M122" s="1318">
        <f t="shared" si="25"/>
        <v>0</v>
      </c>
      <c r="N122" s="1318">
        <f t="shared" si="25"/>
        <v>0</v>
      </c>
      <c r="O122" s="1318">
        <f t="shared" si="25"/>
        <v>111.2</v>
      </c>
      <c r="P122" s="1332">
        <f t="shared" si="22"/>
        <v>5.354649203062552</v>
      </c>
    </row>
    <row r="123" spans="1:16" ht="22.5" customHeight="1">
      <c r="A123" s="119"/>
      <c r="B123" s="1289" t="s">
        <v>72</v>
      </c>
      <c r="C123" s="1111" t="s">
        <v>774</v>
      </c>
      <c r="D123" s="715" t="s">
        <v>424</v>
      </c>
      <c r="E123" s="1070" t="s">
        <v>286</v>
      </c>
      <c r="F123" s="1070" t="s">
        <v>904</v>
      </c>
      <c r="G123" s="715">
        <v>200</v>
      </c>
      <c r="H123" s="715"/>
      <c r="I123" s="1313">
        <v>2076.7</v>
      </c>
      <c r="J123" s="157"/>
      <c r="K123" s="157"/>
      <c r="L123" s="157"/>
      <c r="M123" s="157"/>
      <c r="N123" s="56"/>
      <c r="O123" s="1303">
        <v>111.2</v>
      </c>
      <c r="P123" s="1303">
        <f t="shared" si="22"/>
        <v>5.354649203062552</v>
      </c>
    </row>
    <row r="124" spans="1:16" ht="12.75">
      <c r="A124" s="119"/>
      <c r="B124" s="1349" t="s">
        <v>297</v>
      </c>
      <c r="C124" s="1356" t="s">
        <v>10</v>
      </c>
      <c r="D124" s="1351" t="s">
        <v>424</v>
      </c>
      <c r="E124" s="1352" t="s">
        <v>14</v>
      </c>
      <c r="F124" s="1358"/>
      <c r="G124" s="1359"/>
      <c r="H124" s="1360"/>
      <c r="I124" s="1354">
        <f>I125+I127+I129+I131+I133+I135</f>
        <v>965.8000000000001</v>
      </c>
      <c r="J124" s="1354">
        <f aca="true" t="shared" si="26" ref="J124:O124">J125+J127+J129+J131+J133+J135</f>
        <v>0</v>
      </c>
      <c r="K124" s="1354">
        <f t="shared" si="26"/>
        <v>0</v>
      </c>
      <c r="L124" s="1354">
        <f t="shared" si="26"/>
        <v>0</v>
      </c>
      <c r="M124" s="1354">
        <f t="shared" si="26"/>
        <v>0</v>
      </c>
      <c r="N124" s="1354">
        <f t="shared" si="26"/>
        <v>0</v>
      </c>
      <c r="O124" s="1354">
        <f t="shared" si="26"/>
        <v>48.900000000000006</v>
      </c>
      <c r="P124" s="1348">
        <f aca="true" t="shared" si="27" ref="P124:P170">O124/I124*100</f>
        <v>5.063160074549597</v>
      </c>
    </row>
    <row r="125" spans="1:16" ht="30.75">
      <c r="A125" s="119"/>
      <c r="B125" s="1290" t="s">
        <v>7</v>
      </c>
      <c r="C125" s="1120" t="s">
        <v>806</v>
      </c>
      <c r="D125" s="726" t="s">
        <v>424</v>
      </c>
      <c r="E125" s="1084" t="s">
        <v>14</v>
      </c>
      <c r="F125" s="1084" t="s">
        <v>884</v>
      </c>
      <c r="G125" s="726"/>
      <c r="H125" s="726"/>
      <c r="I125" s="1318">
        <f>I126</f>
        <v>607.6</v>
      </c>
      <c r="J125" s="1318">
        <f aca="true" t="shared" si="28" ref="J125:O129">J126</f>
        <v>0</v>
      </c>
      <c r="K125" s="1318">
        <f t="shared" si="28"/>
        <v>0</v>
      </c>
      <c r="L125" s="1318">
        <f t="shared" si="28"/>
        <v>0</v>
      </c>
      <c r="M125" s="1318">
        <f t="shared" si="28"/>
        <v>0</v>
      </c>
      <c r="N125" s="1318">
        <f t="shared" si="28"/>
        <v>0</v>
      </c>
      <c r="O125" s="1318">
        <f t="shared" si="28"/>
        <v>0</v>
      </c>
      <c r="P125" s="1332">
        <f>O125/I125*100</f>
        <v>0</v>
      </c>
    </row>
    <row r="126" spans="1:16" ht="22.5" customHeight="1">
      <c r="A126" s="119"/>
      <c r="B126" s="1289" t="s">
        <v>8</v>
      </c>
      <c r="C126" s="1111" t="s">
        <v>774</v>
      </c>
      <c r="D126" s="715" t="s">
        <v>424</v>
      </c>
      <c r="E126" s="1070" t="s">
        <v>14</v>
      </c>
      <c r="F126" s="1070" t="s">
        <v>884</v>
      </c>
      <c r="G126" s="715">
        <v>200</v>
      </c>
      <c r="H126" s="715"/>
      <c r="I126" s="1313">
        <v>607.6</v>
      </c>
      <c r="J126" s="157"/>
      <c r="K126" s="157"/>
      <c r="L126" s="157"/>
      <c r="M126" s="157"/>
      <c r="N126" s="56"/>
      <c r="O126" s="1303">
        <v>0</v>
      </c>
      <c r="P126" s="1303">
        <f>O126/I126*100</f>
        <v>0</v>
      </c>
    </row>
    <row r="127" spans="1:16" ht="41.25">
      <c r="A127" s="119"/>
      <c r="B127" s="1290" t="s">
        <v>940</v>
      </c>
      <c r="C127" s="1120" t="s">
        <v>885</v>
      </c>
      <c r="D127" s="726" t="s">
        <v>424</v>
      </c>
      <c r="E127" s="1084" t="s">
        <v>14</v>
      </c>
      <c r="F127" s="1084" t="s">
        <v>886</v>
      </c>
      <c r="G127" s="726"/>
      <c r="H127" s="726"/>
      <c r="I127" s="1318">
        <f>I128</f>
        <v>84</v>
      </c>
      <c r="J127" s="1318">
        <f t="shared" si="28"/>
        <v>0</v>
      </c>
      <c r="K127" s="1318">
        <f t="shared" si="28"/>
        <v>0</v>
      </c>
      <c r="L127" s="1318">
        <f t="shared" si="28"/>
        <v>0</v>
      </c>
      <c r="M127" s="1318">
        <f t="shared" si="28"/>
        <v>0</v>
      </c>
      <c r="N127" s="1318">
        <f t="shared" si="28"/>
        <v>0</v>
      </c>
      <c r="O127" s="1318">
        <f t="shared" si="28"/>
        <v>16.3</v>
      </c>
      <c r="P127" s="1332">
        <f>O127/I127*100</f>
        <v>19.404761904761905</v>
      </c>
    </row>
    <row r="128" spans="1:16" ht="22.5" customHeight="1">
      <c r="A128" s="119"/>
      <c r="B128" s="1289" t="s">
        <v>772</v>
      </c>
      <c r="C128" s="1111" t="s">
        <v>774</v>
      </c>
      <c r="D128" s="715" t="s">
        <v>424</v>
      </c>
      <c r="E128" s="1070" t="s">
        <v>14</v>
      </c>
      <c r="F128" s="1070" t="s">
        <v>886</v>
      </c>
      <c r="G128" s="715">
        <v>200</v>
      </c>
      <c r="H128" s="715"/>
      <c r="I128" s="1313">
        <v>84</v>
      </c>
      <c r="J128" s="157"/>
      <c r="K128" s="157"/>
      <c r="L128" s="157"/>
      <c r="M128" s="157"/>
      <c r="N128" s="56"/>
      <c r="O128" s="1303">
        <v>16.3</v>
      </c>
      <c r="P128" s="1303">
        <f>O128/I128*100</f>
        <v>19.404761904761905</v>
      </c>
    </row>
    <row r="129" spans="1:16" ht="41.25">
      <c r="A129" s="119"/>
      <c r="B129" s="1290" t="s">
        <v>941</v>
      </c>
      <c r="C129" s="1120" t="s">
        <v>887</v>
      </c>
      <c r="D129" s="726" t="s">
        <v>424</v>
      </c>
      <c r="E129" s="1084" t="s">
        <v>14</v>
      </c>
      <c r="F129" s="1084" t="s">
        <v>888</v>
      </c>
      <c r="G129" s="726"/>
      <c r="H129" s="726"/>
      <c r="I129" s="1318">
        <f>I130</f>
        <v>84</v>
      </c>
      <c r="J129" s="1318">
        <f t="shared" si="28"/>
        <v>0</v>
      </c>
      <c r="K129" s="1318">
        <f t="shared" si="28"/>
        <v>0</v>
      </c>
      <c r="L129" s="1318">
        <f t="shared" si="28"/>
        <v>0</v>
      </c>
      <c r="M129" s="1318">
        <f t="shared" si="28"/>
        <v>0</v>
      </c>
      <c r="N129" s="1318">
        <f t="shared" si="28"/>
        <v>0</v>
      </c>
      <c r="O129" s="1318">
        <f t="shared" si="28"/>
        <v>16.3</v>
      </c>
      <c r="P129" s="1332">
        <f t="shared" si="27"/>
        <v>19.404761904761905</v>
      </c>
    </row>
    <row r="130" spans="1:16" ht="22.5" customHeight="1">
      <c r="A130" s="119"/>
      <c r="B130" s="1289" t="s">
        <v>942</v>
      </c>
      <c r="C130" s="1111" t="s">
        <v>774</v>
      </c>
      <c r="D130" s="715" t="s">
        <v>424</v>
      </c>
      <c r="E130" s="1070" t="s">
        <v>14</v>
      </c>
      <c r="F130" s="1070" t="s">
        <v>888</v>
      </c>
      <c r="G130" s="715">
        <v>200</v>
      </c>
      <c r="H130" s="715"/>
      <c r="I130" s="1313">
        <v>84</v>
      </c>
      <c r="J130" s="157"/>
      <c r="K130" s="157"/>
      <c r="L130" s="157"/>
      <c r="M130" s="157"/>
      <c r="N130" s="56"/>
      <c r="O130" s="1303">
        <v>16.3</v>
      </c>
      <c r="P130" s="1303">
        <f t="shared" si="27"/>
        <v>19.404761904761905</v>
      </c>
    </row>
    <row r="131" spans="1:16" ht="51">
      <c r="A131" s="119"/>
      <c r="B131" s="1290" t="s">
        <v>943</v>
      </c>
      <c r="C131" s="1112" t="s">
        <v>889</v>
      </c>
      <c r="D131" s="726" t="s">
        <v>424</v>
      </c>
      <c r="E131" s="1084" t="s">
        <v>14</v>
      </c>
      <c r="F131" s="1084" t="s">
        <v>890</v>
      </c>
      <c r="G131" s="726"/>
      <c r="H131" s="726"/>
      <c r="I131" s="1318">
        <f>I132</f>
        <v>99</v>
      </c>
      <c r="J131" s="1318">
        <f aca="true" t="shared" si="29" ref="J131:O131">J132</f>
        <v>0</v>
      </c>
      <c r="K131" s="1318">
        <f t="shared" si="29"/>
        <v>0</v>
      </c>
      <c r="L131" s="1318">
        <f t="shared" si="29"/>
        <v>0</v>
      </c>
      <c r="M131" s="1318">
        <f t="shared" si="29"/>
        <v>0</v>
      </c>
      <c r="N131" s="1318">
        <f t="shared" si="29"/>
        <v>0</v>
      </c>
      <c r="O131" s="1318">
        <f t="shared" si="29"/>
        <v>16.3</v>
      </c>
      <c r="P131" s="1332">
        <f t="shared" si="27"/>
        <v>16.464646464646464</v>
      </c>
    </row>
    <row r="132" spans="1:16" ht="23.25" customHeight="1">
      <c r="A132" s="119"/>
      <c r="B132" s="1093" t="s">
        <v>944</v>
      </c>
      <c r="C132" s="1111" t="s">
        <v>774</v>
      </c>
      <c r="D132" s="715" t="s">
        <v>424</v>
      </c>
      <c r="E132" s="1070" t="s">
        <v>14</v>
      </c>
      <c r="F132" s="1070" t="s">
        <v>897</v>
      </c>
      <c r="G132" s="715">
        <v>200</v>
      </c>
      <c r="H132" s="715"/>
      <c r="I132" s="1313">
        <v>99</v>
      </c>
      <c r="J132" s="157"/>
      <c r="K132" s="157"/>
      <c r="L132" s="157"/>
      <c r="M132" s="157"/>
      <c r="N132" s="56"/>
      <c r="O132" s="1303">
        <v>16.3</v>
      </c>
      <c r="P132" s="1303">
        <f t="shared" si="27"/>
        <v>16.464646464646464</v>
      </c>
    </row>
    <row r="133" spans="1:16" ht="41.25">
      <c r="A133" s="119"/>
      <c r="B133" s="1290" t="s">
        <v>945</v>
      </c>
      <c r="C133" s="1120" t="s">
        <v>898</v>
      </c>
      <c r="D133" s="726" t="s">
        <v>424</v>
      </c>
      <c r="E133" s="1084" t="s">
        <v>14</v>
      </c>
      <c r="F133" s="1084" t="s">
        <v>882</v>
      </c>
      <c r="G133" s="726"/>
      <c r="H133" s="726"/>
      <c r="I133" s="1318">
        <f>I134</f>
        <v>34</v>
      </c>
      <c r="J133" s="1318">
        <f aca="true" t="shared" si="30" ref="J133:O133">J134</f>
        <v>0</v>
      </c>
      <c r="K133" s="1318">
        <f t="shared" si="30"/>
        <v>0</v>
      </c>
      <c r="L133" s="1318">
        <f t="shared" si="30"/>
        <v>0</v>
      </c>
      <c r="M133" s="1318">
        <f t="shared" si="30"/>
        <v>0</v>
      </c>
      <c r="N133" s="1318">
        <f t="shared" si="30"/>
        <v>0</v>
      </c>
      <c r="O133" s="1318">
        <f t="shared" si="30"/>
        <v>0</v>
      </c>
      <c r="P133" s="1332">
        <f>O133/I133*100</f>
        <v>0</v>
      </c>
    </row>
    <row r="134" spans="1:16" ht="22.5" customHeight="1">
      <c r="A134" s="119"/>
      <c r="B134" s="1289" t="s">
        <v>946</v>
      </c>
      <c r="C134" s="1111" t="s">
        <v>774</v>
      </c>
      <c r="D134" s="715" t="s">
        <v>424</v>
      </c>
      <c r="E134" s="1070" t="s">
        <v>14</v>
      </c>
      <c r="F134" s="1070" t="s">
        <v>882</v>
      </c>
      <c r="G134" s="715">
        <v>200</v>
      </c>
      <c r="H134" s="715"/>
      <c r="I134" s="1313">
        <v>34</v>
      </c>
      <c r="J134" s="157"/>
      <c r="K134" s="157"/>
      <c r="L134" s="157"/>
      <c r="M134" s="157"/>
      <c r="N134" s="56"/>
      <c r="O134" s="1303">
        <v>0</v>
      </c>
      <c r="P134" s="1303">
        <f>O134/I134*100</f>
        <v>0</v>
      </c>
    </row>
    <row r="135" spans="1:16" ht="81">
      <c r="A135" s="119"/>
      <c r="B135" s="1290" t="s">
        <v>947</v>
      </c>
      <c r="C135" s="1112" t="s">
        <v>899</v>
      </c>
      <c r="D135" s="726" t="s">
        <v>424</v>
      </c>
      <c r="E135" s="1084" t="s">
        <v>14</v>
      </c>
      <c r="F135" s="1084" t="s">
        <v>881</v>
      </c>
      <c r="G135" s="726"/>
      <c r="H135" s="726"/>
      <c r="I135" s="1318">
        <f>I136</f>
        <v>57.2</v>
      </c>
      <c r="J135" s="1318">
        <f aca="true" t="shared" si="31" ref="J135:O135">J136</f>
        <v>0</v>
      </c>
      <c r="K135" s="1318">
        <f t="shared" si="31"/>
        <v>0</v>
      </c>
      <c r="L135" s="1318">
        <f t="shared" si="31"/>
        <v>0</v>
      </c>
      <c r="M135" s="1318">
        <f t="shared" si="31"/>
        <v>0</v>
      </c>
      <c r="N135" s="1318">
        <f t="shared" si="31"/>
        <v>0</v>
      </c>
      <c r="O135" s="1318">
        <f t="shared" si="31"/>
        <v>0</v>
      </c>
      <c r="P135" s="1332">
        <f>O135/I135*100</f>
        <v>0</v>
      </c>
    </row>
    <row r="136" spans="1:16" ht="23.25" customHeight="1">
      <c r="A136" s="119"/>
      <c r="B136" s="1093" t="s">
        <v>948</v>
      </c>
      <c r="C136" s="1111" t="s">
        <v>774</v>
      </c>
      <c r="D136" s="715" t="s">
        <v>424</v>
      </c>
      <c r="E136" s="1070" t="s">
        <v>14</v>
      </c>
      <c r="F136" s="1070" t="s">
        <v>900</v>
      </c>
      <c r="G136" s="715">
        <v>200</v>
      </c>
      <c r="H136" s="715"/>
      <c r="I136" s="1313">
        <v>57.2</v>
      </c>
      <c r="J136" s="157"/>
      <c r="K136" s="157"/>
      <c r="L136" s="157"/>
      <c r="M136" s="157"/>
      <c r="N136" s="56"/>
      <c r="O136" s="1303"/>
      <c r="P136" s="1303">
        <f>O136/I136*100</f>
        <v>0</v>
      </c>
    </row>
    <row r="137" spans="1:16" ht="13.5">
      <c r="A137" s="122"/>
      <c r="B137" s="1349" t="s">
        <v>73</v>
      </c>
      <c r="C137" s="1356" t="s">
        <v>453</v>
      </c>
      <c r="D137" s="1351" t="s">
        <v>424</v>
      </c>
      <c r="E137" s="1351" t="s">
        <v>290</v>
      </c>
      <c r="F137" s="1349"/>
      <c r="G137" s="1353"/>
      <c r="H137" s="1353"/>
      <c r="I137" s="1354">
        <f>I138+I140</f>
        <v>9560.300000000001</v>
      </c>
      <c r="J137" s="1354">
        <f aca="true" t="shared" si="32" ref="J137:O137">J138+J140</f>
        <v>849</v>
      </c>
      <c r="K137" s="1354">
        <f t="shared" si="32"/>
        <v>707</v>
      </c>
      <c r="L137" s="1354">
        <f t="shared" si="32"/>
        <v>197</v>
      </c>
      <c r="M137" s="1354">
        <f t="shared" si="32"/>
        <v>253</v>
      </c>
      <c r="N137" s="1354">
        <f t="shared" si="32"/>
        <v>0</v>
      </c>
      <c r="O137" s="1354">
        <f t="shared" si="32"/>
        <v>4255</v>
      </c>
      <c r="P137" s="1348">
        <f t="shared" si="27"/>
        <v>44.50697153855004</v>
      </c>
    </row>
    <row r="138" spans="1:16" ht="46.5" customHeight="1">
      <c r="A138" s="122"/>
      <c r="B138" s="1128" t="s">
        <v>74</v>
      </c>
      <c r="C138" s="1118" t="s">
        <v>812</v>
      </c>
      <c r="D138" s="713" t="s">
        <v>424</v>
      </c>
      <c r="E138" s="728" t="s">
        <v>290</v>
      </c>
      <c r="F138" s="1128" t="s">
        <v>893</v>
      </c>
      <c r="G138" s="738"/>
      <c r="H138" s="738"/>
      <c r="I138" s="1317">
        <f>I139</f>
        <v>8606.1</v>
      </c>
      <c r="J138" s="1317">
        <f aca="true" t="shared" si="33" ref="J138:O138">J139</f>
        <v>849</v>
      </c>
      <c r="K138" s="1317">
        <f t="shared" si="33"/>
        <v>707</v>
      </c>
      <c r="L138" s="1317">
        <f t="shared" si="33"/>
        <v>197</v>
      </c>
      <c r="M138" s="1317">
        <f t="shared" si="33"/>
        <v>253</v>
      </c>
      <c r="N138" s="1317">
        <f t="shared" si="33"/>
        <v>0</v>
      </c>
      <c r="O138" s="1317">
        <f t="shared" si="33"/>
        <v>4222</v>
      </c>
      <c r="P138" s="1332">
        <f t="shared" si="27"/>
        <v>49.05822614192259</v>
      </c>
    </row>
    <row r="139" spans="1:16" ht="13.5" customHeight="1">
      <c r="A139" s="122"/>
      <c r="B139" s="1093" t="s">
        <v>75</v>
      </c>
      <c r="C139" s="1111" t="s">
        <v>724</v>
      </c>
      <c r="D139" s="715" t="s">
        <v>424</v>
      </c>
      <c r="E139" s="715" t="s">
        <v>290</v>
      </c>
      <c r="F139" s="1070" t="s">
        <v>893</v>
      </c>
      <c r="G139" s="715">
        <v>200</v>
      </c>
      <c r="H139" s="738"/>
      <c r="I139" s="1313">
        <v>8606.1</v>
      </c>
      <c r="J139" s="96">
        <v>849</v>
      </c>
      <c r="K139" s="96">
        <v>707</v>
      </c>
      <c r="L139" s="96">
        <v>197</v>
      </c>
      <c r="M139" s="96">
        <v>253</v>
      </c>
      <c r="N139" s="56"/>
      <c r="O139" s="1303">
        <v>4222</v>
      </c>
      <c r="P139" s="1303">
        <f t="shared" si="27"/>
        <v>49.05822614192259</v>
      </c>
    </row>
    <row r="140" spans="1:16" ht="37.5" customHeight="1">
      <c r="A140" s="122"/>
      <c r="B140" s="1128" t="s">
        <v>633</v>
      </c>
      <c r="C140" s="1118" t="s">
        <v>811</v>
      </c>
      <c r="D140" s="713" t="s">
        <v>424</v>
      </c>
      <c r="E140" s="728" t="s">
        <v>290</v>
      </c>
      <c r="F140" s="1128" t="s">
        <v>894</v>
      </c>
      <c r="G140" s="738"/>
      <c r="H140" s="738"/>
      <c r="I140" s="1317">
        <f>I141</f>
        <v>954.2</v>
      </c>
      <c r="J140" s="1317">
        <f aca="true" t="shared" si="34" ref="J140:O140">J141</f>
        <v>0</v>
      </c>
      <c r="K140" s="1317">
        <f t="shared" si="34"/>
        <v>0</v>
      </c>
      <c r="L140" s="1317">
        <f t="shared" si="34"/>
        <v>0</v>
      </c>
      <c r="M140" s="1317">
        <f t="shared" si="34"/>
        <v>0</v>
      </c>
      <c r="N140" s="1317">
        <f t="shared" si="34"/>
        <v>0</v>
      </c>
      <c r="O140" s="1317">
        <f t="shared" si="34"/>
        <v>33</v>
      </c>
      <c r="P140" s="1332">
        <f t="shared" si="27"/>
        <v>3.458394466568853</v>
      </c>
    </row>
    <row r="141" spans="1:16" ht="13.5" customHeight="1">
      <c r="A141" s="122"/>
      <c r="B141" s="1093" t="s">
        <v>634</v>
      </c>
      <c r="C141" s="1111" t="s">
        <v>272</v>
      </c>
      <c r="D141" s="715" t="s">
        <v>424</v>
      </c>
      <c r="E141" s="715" t="s">
        <v>290</v>
      </c>
      <c r="F141" s="1070" t="s">
        <v>894</v>
      </c>
      <c r="G141" s="715">
        <v>200</v>
      </c>
      <c r="H141" s="738"/>
      <c r="I141" s="1313">
        <v>954.2</v>
      </c>
      <c r="J141" s="96"/>
      <c r="K141" s="96"/>
      <c r="L141" s="96"/>
      <c r="M141" s="96"/>
      <c r="N141" s="56"/>
      <c r="O141" s="1303">
        <v>33</v>
      </c>
      <c r="P141" s="1303">
        <f t="shared" si="27"/>
        <v>3.458394466568853</v>
      </c>
    </row>
    <row r="142" spans="1:16" ht="28.5" customHeight="1">
      <c r="A142" s="122"/>
      <c r="B142" s="1349" t="s">
        <v>1</v>
      </c>
      <c r="C142" s="1356" t="s">
        <v>787</v>
      </c>
      <c r="D142" s="1351" t="s">
        <v>424</v>
      </c>
      <c r="E142" s="1352" t="s">
        <v>792</v>
      </c>
      <c r="F142" s="1349"/>
      <c r="G142" s="1353"/>
      <c r="H142" s="1353"/>
      <c r="I142" s="1354">
        <f>I143</f>
        <v>1271.7</v>
      </c>
      <c r="J142" s="1354">
        <f aca="true" t="shared" si="35" ref="J142:O143">J143</f>
        <v>0</v>
      </c>
      <c r="K142" s="1354">
        <f t="shared" si="35"/>
        <v>0</v>
      </c>
      <c r="L142" s="1354">
        <f t="shared" si="35"/>
        <v>0</v>
      </c>
      <c r="M142" s="1354">
        <f t="shared" si="35"/>
        <v>0</v>
      </c>
      <c r="N142" s="1354">
        <f t="shared" si="35"/>
        <v>0</v>
      </c>
      <c r="O142" s="1354">
        <f t="shared" si="35"/>
        <v>186.8</v>
      </c>
      <c r="P142" s="1348">
        <f t="shared" si="27"/>
        <v>14.688998977746323</v>
      </c>
    </row>
    <row r="143" spans="1:16" ht="36" customHeight="1">
      <c r="A143" s="122"/>
      <c r="B143" s="1087" t="s">
        <v>2</v>
      </c>
      <c r="C143" s="1118" t="s">
        <v>805</v>
      </c>
      <c r="D143" s="726" t="s">
        <v>424</v>
      </c>
      <c r="E143" s="1087" t="s">
        <v>792</v>
      </c>
      <c r="F143" s="1087" t="s">
        <v>895</v>
      </c>
      <c r="G143" s="737"/>
      <c r="H143" s="737"/>
      <c r="I143" s="1318">
        <f>I144</f>
        <v>1271.7</v>
      </c>
      <c r="J143" s="1318">
        <f t="shared" si="35"/>
        <v>0</v>
      </c>
      <c r="K143" s="1318">
        <f t="shared" si="35"/>
        <v>0</v>
      </c>
      <c r="L143" s="1318">
        <f t="shared" si="35"/>
        <v>0</v>
      </c>
      <c r="M143" s="1318">
        <f t="shared" si="35"/>
        <v>0</v>
      </c>
      <c r="N143" s="1318">
        <f t="shared" si="35"/>
        <v>0</v>
      </c>
      <c r="O143" s="1318">
        <f t="shared" si="35"/>
        <v>186.8</v>
      </c>
      <c r="P143" s="1332">
        <f t="shared" si="27"/>
        <v>14.688998977746323</v>
      </c>
    </row>
    <row r="144" spans="1:16" ht="25.5" customHeight="1">
      <c r="A144" s="122"/>
      <c r="B144" s="1093" t="s">
        <v>3</v>
      </c>
      <c r="C144" s="1111" t="s">
        <v>774</v>
      </c>
      <c r="D144" s="715" t="s">
        <v>424</v>
      </c>
      <c r="E144" s="1070" t="s">
        <v>792</v>
      </c>
      <c r="F144" s="1070" t="s">
        <v>895</v>
      </c>
      <c r="G144" s="715">
        <v>200</v>
      </c>
      <c r="H144" s="738"/>
      <c r="I144" s="1313">
        <v>1271.7</v>
      </c>
      <c r="J144" s="96"/>
      <c r="K144" s="96"/>
      <c r="L144" s="96"/>
      <c r="M144" s="96"/>
      <c r="N144" s="56"/>
      <c r="O144" s="1303">
        <v>186.8</v>
      </c>
      <c r="P144" s="1303">
        <f t="shared" si="27"/>
        <v>14.688998977746323</v>
      </c>
    </row>
    <row r="145" spans="1:16" ht="14.25" customHeight="1">
      <c r="A145" s="123"/>
      <c r="B145" s="1349" t="s">
        <v>382</v>
      </c>
      <c r="C145" s="1355" t="s">
        <v>455</v>
      </c>
      <c r="D145" s="1351" t="s">
        <v>424</v>
      </c>
      <c r="E145" s="1353">
        <v>1001</v>
      </c>
      <c r="F145" s="1349"/>
      <c r="G145" s="1353"/>
      <c r="H145" s="1353"/>
      <c r="I145" s="1354">
        <f>I146</f>
        <v>375.2</v>
      </c>
      <c r="J145" s="1354">
        <f aca="true" t="shared" si="36" ref="J145:O146">J146</f>
        <v>0</v>
      </c>
      <c r="K145" s="1354">
        <f t="shared" si="36"/>
        <v>0</v>
      </c>
      <c r="L145" s="1354">
        <f t="shared" si="36"/>
        <v>0</v>
      </c>
      <c r="M145" s="1354">
        <f t="shared" si="36"/>
        <v>0</v>
      </c>
      <c r="N145" s="1354">
        <f t="shared" si="36"/>
        <v>0</v>
      </c>
      <c r="O145" s="1354">
        <f>O146</f>
        <v>93.8</v>
      </c>
      <c r="P145" s="1348">
        <f>O145/I145*100</f>
        <v>25</v>
      </c>
    </row>
    <row r="146" spans="1:16" ht="60.75">
      <c r="A146" s="123"/>
      <c r="B146" s="1128" t="s">
        <v>385</v>
      </c>
      <c r="C146" s="1112" t="s">
        <v>950</v>
      </c>
      <c r="D146" s="713" t="s">
        <v>424</v>
      </c>
      <c r="E146" s="728">
        <v>1001</v>
      </c>
      <c r="F146" s="1081" t="s">
        <v>910</v>
      </c>
      <c r="G146" s="727"/>
      <c r="H146" s="715"/>
      <c r="I146" s="1315">
        <f>I147</f>
        <v>375.2</v>
      </c>
      <c r="J146" s="1315">
        <f t="shared" si="36"/>
        <v>0</v>
      </c>
      <c r="K146" s="1315">
        <f t="shared" si="36"/>
        <v>0</v>
      </c>
      <c r="L146" s="1315">
        <f t="shared" si="36"/>
        <v>0</v>
      </c>
      <c r="M146" s="1315">
        <f t="shared" si="36"/>
        <v>0</v>
      </c>
      <c r="N146" s="1315">
        <f t="shared" si="36"/>
        <v>0</v>
      </c>
      <c r="O146" s="1315">
        <f t="shared" si="36"/>
        <v>93.8</v>
      </c>
      <c r="P146" s="1332">
        <f>O146/I146*100</f>
        <v>25</v>
      </c>
    </row>
    <row r="147" spans="1:16" ht="15.75" customHeight="1">
      <c r="A147" s="123"/>
      <c r="B147" s="1093" t="s">
        <v>386</v>
      </c>
      <c r="C147" s="1111" t="s">
        <v>775</v>
      </c>
      <c r="D147" s="715" t="s">
        <v>424</v>
      </c>
      <c r="E147" s="739">
        <v>1001</v>
      </c>
      <c r="F147" s="1329" t="s">
        <v>910</v>
      </c>
      <c r="G147" s="722">
        <v>300</v>
      </c>
      <c r="H147" s="1041"/>
      <c r="I147" s="1316">
        <v>375.2</v>
      </c>
      <c r="J147" s="157"/>
      <c r="K147" s="157"/>
      <c r="L147" s="157"/>
      <c r="M147" s="157"/>
      <c r="N147" s="56"/>
      <c r="O147" s="1303">
        <v>93.8</v>
      </c>
      <c r="P147" s="1303">
        <f>O147/I147*100</f>
        <v>25</v>
      </c>
    </row>
    <row r="148" spans="1:16" ht="14.25" customHeight="1">
      <c r="A148" s="123"/>
      <c r="B148" s="1349" t="s">
        <v>383</v>
      </c>
      <c r="C148" s="1355" t="s">
        <v>455</v>
      </c>
      <c r="D148" s="1351" t="s">
        <v>424</v>
      </c>
      <c r="E148" s="1353">
        <v>1003</v>
      </c>
      <c r="F148" s="1349"/>
      <c r="G148" s="1353"/>
      <c r="H148" s="1353"/>
      <c r="I148" s="1354">
        <f>I149+I151</f>
        <v>1921.7</v>
      </c>
      <c r="J148" s="1354">
        <f aca="true" t="shared" si="37" ref="J148:O151">J149</f>
        <v>0</v>
      </c>
      <c r="K148" s="1354">
        <f t="shared" si="37"/>
        <v>0</v>
      </c>
      <c r="L148" s="1354">
        <f t="shared" si="37"/>
        <v>0</v>
      </c>
      <c r="M148" s="1354">
        <f t="shared" si="37"/>
        <v>0</v>
      </c>
      <c r="N148" s="1354">
        <f t="shared" si="37"/>
        <v>0</v>
      </c>
      <c r="O148" s="1354">
        <f>O149+O151</f>
        <v>480.40000000000003</v>
      </c>
      <c r="P148" s="1348">
        <f t="shared" si="27"/>
        <v>24.99869906853307</v>
      </c>
    </row>
    <row r="149" spans="1:16" ht="81">
      <c r="A149" s="123"/>
      <c r="B149" s="1128" t="s">
        <v>387</v>
      </c>
      <c r="C149" s="1112" t="s">
        <v>949</v>
      </c>
      <c r="D149" s="713" t="s">
        <v>424</v>
      </c>
      <c r="E149" s="728">
        <v>1003</v>
      </c>
      <c r="F149" s="1081" t="s">
        <v>828</v>
      </c>
      <c r="G149" s="727"/>
      <c r="H149" s="715"/>
      <c r="I149" s="1315">
        <f>I150</f>
        <v>533.2</v>
      </c>
      <c r="J149" s="1315">
        <f t="shared" si="37"/>
        <v>0</v>
      </c>
      <c r="K149" s="1315">
        <f t="shared" si="37"/>
        <v>0</v>
      </c>
      <c r="L149" s="1315">
        <f t="shared" si="37"/>
        <v>0</v>
      </c>
      <c r="M149" s="1315">
        <f t="shared" si="37"/>
        <v>0</v>
      </c>
      <c r="N149" s="1315">
        <f t="shared" si="37"/>
        <v>0</v>
      </c>
      <c r="O149" s="1315">
        <f t="shared" si="37"/>
        <v>133.3</v>
      </c>
      <c r="P149" s="1332">
        <f t="shared" si="27"/>
        <v>25</v>
      </c>
    </row>
    <row r="150" spans="1:16" ht="15.75" customHeight="1">
      <c r="A150" s="123"/>
      <c r="B150" s="1093" t="s">
        <v>388</v>
      </c>
      <c r="C150" s="1111" t="s">
        <v>775</v>
      </c>
      <c r="D150" s="715" t="s">
        <v>424</v>
      </c>
      <c r="E150" s="739">
        <v>1003</v>
      </c>
      <c r="F150" s="1329" t="s">
        <v>828</v>
      </c>
      <c r="G150" s="722">
        <v>300</v>
      </c>
      <c r="H150" s="1041"/>
      <c r="I150" s="1316">
        <v>533.2</v>
      </c>
      <c r="J150" s="157"/>
      <c r="K150" s="157"/>
      <c r="L150" s="157"/>
      <c r="M150" s="157"/>
      <c r="N150" s="56"/>
      <c r="O150" s="1303">
        <v>133.3</v>
      </c>
      <c r="P150" s="1303">
        <f t="shared" si="27"/>
        <v>25</v>
      </c>
    </row>
    <row r="151" spans="1:16" ht="60.75">
      <c r="A151" s="123"/>
      <c r="B151" s="1128" t="s">
        <v>635</v>
      </c>
      <c r="C151" s="1112" t="s">
        <v>950</v>
      </c>
      <c r="D151" s="713" t="s">
        <v>424</v>
      </c>
      <c r="E151" s="728">
        <v>1003</v>
      </c>
      <c r="F151" s="1081" t="s">
        <v>910</v>
      </c>
      <c r="G151" s="727"/>
      <c r="H151" s="715"/>
      <c r="I151" s="1315">
        <f>I152</f>
        <v>1388.5</v>
      </c>
      <c r="J151" s="1315">
        <f t="shared" si="37"/>
        <v>0</v>
      </c>
      <c r="K151" s="1315">
        <f t="shared" si="37"/>
        <v>0</v>
      </c>
      <c r="L151" s="1315">
        <f t="shared" si="37"/>
        <v>0</v>
      </c>
      <c r="M151" s="1315">
        <f t="shared" si="37"/>
        <v>0</v>
      </c>
      <c r="N151" s="1315">
        <f t="shared" si="37"/>
        <v>0</v>
      </c>
      <c r="O151" s="1315">
        <f t="shared" si="37"/>
        <v>347.1</v>
      </c>
      <c r="P151" s="1332">
        <f>O151/I151*100</f>
        <v>24.99819949585884</v>
      </c>
    </row>
    <row r="152" spans="1:16" ht="15.75" customHeight="1">
      <c r="A152" s="123"/>
      <c r="B152" s="1093" t="s">
        <v>636</v>
      </c>
      <c r="C152" s="1111" t="s">
        <v>775</v>
      </c>
      <c r="D152" s="715" t="s">
        <v>424</v>
      </c>
      <c r="E152" s="739">
        <v>1003</v>
      </c>
      <c r="F152" s="1329" t="s">
        <v>910</v>
      </c>
      <c r="G152" s="722">
        <v>300</v>
      </c>
      <c r="H152" s="1041"/>
      <c r="I152" s="1316">
        <v>1388.5</v>
      </c>
      <c r="J152" s="157"/>
      <c r="K152" s="157"/>
      <c r="L152" s="157"/>
      <c r="M152" s="157"/>
      <c r="N152" s="56"/>
      <c r="O152" s="1303">
        <v>347.1</v>
      </c>
      <c r="P152" s="1303">
        <f>O152/I152*100</f>
        <v>24.99819949585884</v>
      </c>
    </row>
    <row r="153" spans="1:16" ht="15" customHeight="1">
      <c r="A153" s="123"/>
      <c r="B153" s="1349" t="s">
        <v>25</v>
      </c>
      <c r="C153" s="1355" t="s">
        <v>460</v>
      </c>
      <c r="D153" s="1351" t="s">
        <v>424</v>
      </c>
      <c r="E153" s="1353" t="s">
        <v>534</v>
      </c>
      <c r="F153" s="1349"/>
      <c r="G153" s="1353"/>
      <c r="H153" s="1353"/>
      <c r="I153" s="1354">
        <f>I156+I154</f>
        <v>17385.2</v>
      </c>
      <c r="J153" s="1354">
        <f aca="true" t="shared" si="38" ref="J153:O153">J156+J154</f>
        <v>1470</v>
      </c>
      <c r="K153" s="1354">
        <f t="shared" si="38"/>
        <v>1500</v>
      </c>
      <c r="L153" s="1354">
        <f t="shared" si="38"/>
        <v>1515</v>
      </c>
      <c r="M153" s="1354">
        <f t="shared" si="38"/>
        <v>1515</v>
      </c>
      <c r="N153" s="1354">
        <f t="shared" si="38"/>
        <v>0</v>
      </c>
      <c r="O153" s="1354">
        <f t="shared" si="38"/>
        <v>3838.2000000000003</v>
      </c>
      <c r="P153" s="1348">
        <f t="shared" si="27"/>
        <v>22.077399167107657</v>
      </c>
    </row>
    <row r="154" spans="1:16" ht="44.25" customHeight="1">
      <c r="A154" s="123"/>
      <c r="B154" s="1087" t="s">
        <v>29</v>
      </c>
      <c r="C154" s="1120" t="s">
        <v>843</v>
      </c>
      <c r="D154" s="713" t="s">
        <v>424</v>
      </c>
      <c r="E154" s="728" t="s">
        <v>534</v>
      </c>
      <c r="F154" s="1128" t="s">
        <v>840</v>
      </c>
      <c r="G154" s="728"/>
      <c r="H154" s="728"/>
      <c r="I154" s="1317">
        <f>I155</f>
        <v>12791.9</v>
      </c>
      <c r="J154" s="1317">
        <f aca="true" t="shared" si="39" ref="J154:O154">J155</f>
        <v>1470</v>
      </c>
      <c r="K154" s="1317">
        <f t="shared" si="39"/>
        <v>1500</v>
      </c>
      <c r="L154" s="1317">
        <f t="shared" si="39"/>
        <v>1515</v>
      </c>
      <c r="M154" s="1317">
        <f t="shared" si="39"/>
        <v>1515</v>
      </c>
      <c r="N154" s="1317">
        <f t="shared" si="39"/>
        <v>0</v>
      </c>
      <c r="O154" s="1317">
        <f t="shared" si="39"/>
        <v>3031.8</v>
      </c>
      <c r="P154" s="1332">
        <f t="shared" si="27"/>
        <v>23.70093574840329</v>
      </c>
    </row>
    <row r="155" spans="1:16" ht="18.75" customHeight="1">
      <c r="A155" s="123"/>
      <c r="B155" s="1093" t="s">
        <v>30</v>
      </c>
      <c r="C155" s="1127" t="s">
        <v>775</v>
      </c>
      <c r="D155" s="715" t="s">
        <v>424</v>
      </c>
      <c r="E155" s="739" t="s">
        <v>534</v>
      </c>
      <c r="F155" s="1093" t="s">
        <v>840</v>
      </c>
      <c r="G155" s="739">
        <v>300</v>
      </c>
      <c r="H155" s="728"/>
      <c r="I155" s="1313">
        <v>12791.9</v>
      </c>
      <c r="J155" s="96">
        <v>1470</v>
      </c>
      <c r="K155" s="96">
        <v>1500</v>
      </c>
      <c r="L155" s="96">
        <v>1515</v>
      </c>
      <c r="M155" s="96">
        <v>1515</v>
      </c>
      <c r="N155" s="56"/>
      <c r="O155" s="1303">
        <v>3031.8</v>
      </c>
      <c r="P155" s="1303">
        <f t="shared" si="27"/>
        <v>23.70093574840329</v>
      </c>
    </row>
    <row r="156" spans="1:16" ht="34.5" customHeight="1">
      <c r="A156" s="363"/>
      <c r="B156" s="1087" t="s">
        <v>973</v>
      </c>
      <c r="C156" s="1120" t="s">
        <v>795</v>
      </c>
      <c r="D156" s="713" t="s">
        <v>424</v>
      </c>
      <c r="E156" s="728" t="s">
        <v>534</v>
      </c>
      <c r="F156" s="1128" t="s">
        <v>841</v>
      </c>
      <c r="G156" s="728"/>
      <c r="H156" s="1292"/>
      <c r="I156" s="1315">
        <f>I157</f>
        <v>4593.3</v>
      </c>
      <c r="J156" s="1315">
        <f aca="true" t="shared" si="40" ref="J156:O156">J157</f>
        <v>0</v>
      </c>
      <c r="K156" s="1315">
        <f t="shared" si="40"/>
        <v>0</v>
      </c>
      <c r="L156" s="1315">
        <f t="shared" si="40"/>
        <v>0</v>
      </c>
      <c r="M156" s="1315">
        <f t="shared" si="40"/>
        <v>0</v>
      </c>
      <c r="N156" s="1315">
        <f t="shared" si="40"/>
        <v>0</v>
      </c>
      <c r="O156" s="1315">
        <f t="shared" si="40"/>
        <v>806.4</v>
      </c>
      <c r="P156" s="1332">
        <f t="shared" si="27"/>
        <v>17.556005486251713</v>
      </c>
    </row>
    <row r="157" spans="1:16" ht="18" customHeight="1">
      <c r="A157" s="363"/>
      <c r="B157" s="1093" t="s">
        <v>974</v>
      </c>
      <c r="C157" s="1127" t="s">
        <v>775</v>
      </c>
      <c r="D157" s="715" t="s">
        <v>424</v>
      </c>
      <c r="E157" s="739" t="s">
        <v>534</v>
      </c>
      <c r="F157" s="1093" t="s">
        <v>841</v>
      </c>
      <c r="G157" s="739">
        <v>300</v>
      </c>
      <c r="H157" s="736"/>
      <c r="I157" s="1313">
        <v>4593.3</v>
      </c>
      <c r="J157" s="139"/>
      <c r="K157" s="139"/>
      <c r="L157" s="139"/>
      <c r="M157" s="139"/>
      <c r="N157" s="56"/>
      <c r="O157" s="1303">
        <v>806.4</v>
      </c>
      <c r="P157" s="1303">
        <f t="shared" si="27"/>
        <v>17.556005486251713</v>
      </c>
    </row>
    <row r="158" spans="1:16" ht="22.5" customHeight="1">
      <c r="A158" s="227"/>
      <c r="B158" s="1349" t="s">
        <v>50</v>
      </c>
      <c r="C158" s="1350" t="s">
        <v>814</v>
      </c>
      <c r="D158" s="1351">
        <v>968</v>
      </c>
      <c r="E158" s="1351">
        <v>1101</v>
      </c>
      <c r="F158" s="1352"/>
      <c r="G158" s="1351"/>
      <c r="H158" s="1353"/>
      <c r="I158" s="1354">
        <f>I159</f>
        <v>940</v>
      </c>
      <c r="J158" s="1354">
        <f aca="true" t="shared" si="41" ref="J158:O159">J159</f>
        <v>0</v>
      </c>
      <c r="K158" s="1354">
        <f t="shared" si="41"/>
        <v>0</v>
      </c>
      <c r="L158" s="1354">
        <f t="shared" si="41"/>
        <v>0</v>
      </c>
      <c r="M158" s="1354">
        <f t="shared" si="41"/>
        <v>0</v>
      </c>
      <c r="N158" s="1354">
        <f t="shared" si="41"/>
        <v>0</v>
      </c>
      <c r="O158" s="1354">
        <f t="shared" si="41"/>
        <v>71.4</v>
      </c>
      <c r="P158" s="1348">
        <f t="shared" si="27"/>
        <v>7.595744680851064</v>
      </c>
    </row>
    <row r="159" spans="1:16" ht="72" customHeight="1">
      <c r="A159" s="227"/>
      <c r="B159" s="1087" t="s">
        <v>51</v>
      </c>
      <c r="C159" s="1112" t="s">
        <v>807</v>
      </c>
      <c r="D159" s="730">
        <v>968</v>
      </c>
      <c r="E159" s="730">
        <v>1101</v>
      </c>
      <c r="F159" s="1117" t="s">
        <v>896</v>
      </c>
      <c r="G159" s="739"/>
      <c r="H159" s="739"/>
      <c r="I159" s="1317">
        <f>I160</f>
        <v>940</v>
      </c>
      <c r="J159" s="1317">
        <f t="shared" si="41"/>
        <v>0</v>
      </c>
      <c r="K159" s="1317">
        <f t="shared" si="41"/>
        <v>0</v>
      </c>
      <c r="L159" s="1317">
        <f t="shared" si="41"/>
        <v>0</v>
      </c>
      <c r="M159" s="1317">
        <f t="shared" si="41"/>
        <v>0</v>
      </c>
      <c r="N159" s="1317">
        <f t="shared" si="41"/>
        <v>0</v>
      </c>
      <c r="O159" s="1317">
        <f t="shared" si="41"/>
        <v>71.4</v>
      </c>
      <c r="P159" s="1332">
        <f t="shared" si="27"/>
        <v>7.595744680851064</v>
      </c>
    </row>
    <row r="160" spans="1:16" ht="24.75" customHeight="1">
      <c r="A160" s="227"/>
      <c r="B160" s="1093" t="s">
        <v>52</v>
      </c>
      <c r="C160" s="1291" t="s">
        <v>774</v>
      </c>
      <c r="D160" s="782">
        <v>968</v>
      </c>
      <c r="E160" s="782">
        <v>1101</v>
      </c>
      <c r="F160" s="1129" t="s">
        <v>896</v>
      </c>
      <c r="G160" s="782">
        <v>200</v>
      </c>
      <c r="H160" s="739"/>
      <c r="I160" s="1313">
        <v>940</v>
      </c>
      <c r="J160" s="96"/>
      <c r="K160" s="96"/>
      <c r="L160" s="96"/>
      <c r="M160" s="96"/>
      <c r="N160" s="56"/>
      <c r="O160" s="1303">
        <v>71.4</v>
      </c>
      <c r="P160" s="1303">
        <f t="shared" si="27"/>
        <v>7.595744680851064</v>
      </c>
    </row>
    <row r="161" spans="1:16" ht="13.5" customHeight="1" hidden="1">
      <c r="A161" s="227"/>
      <c r="B161" s="1342" t="s">
        <v>50</v>
      </c>
      <c r="C161" s="1343" t="s">
        <v>579</v>
      </c>
      <c r="D161" s="1344">
        <v>968</v>
      </c>
      <c r="E161" s="1344">
        <v>1102</v>
      </c>
      <c r="F161" s="1345"/>
      <c r="G161" s="1344"/>
      <c r="H161" s="1346"/>
      <c r="I161" s="1347">
        <f>I162</f>
        <v>0</v>
      </c>
      <c r="J161" s="1347">
        <f aca="true" t="shared" si="42" ref="J161:O161">J162</f>
        <v>0</v>
      </c>
      <c r="K161" s="1347">
        <f t="shared" si="42"/>
        <v>0</v>
      </c>
      <c r="L161" s="1347">
        <f t="shared" si="42"/>
        <v>0</v>
      </c>
      <c r="M161" s="1347">
        <f t="shared" si="42"/>
        <v>0</v>
      </c>
      <c r="N161" s="1347">
        <f t="shared" si="42"/>
        <v>0</v>
      </c>
      <c r="O161" s="1347">
        <f t="shared" si="42"/>
        <v>0</v>
      </c>
      <c r="P161" s="1348"/>
    </row>
    <row r="162" spans="1:16" ht="72" customHeight="1" hidden="1">
      <c r="A162" s="227"/>
      <c r="B162" s="1087" t="s">
        <v>51</v>
      </c>
      <c r="C162" s="1112" t="s">
        <v>807</v>
      </c>
      <c r="D162" s="720">
        <v>968</v>
      </c>
      <c r="E162" s="720">
        <v>1102</v>
      </c>
      <c r="F162" s="1081" t="s">
        <v>896</v>
      </c>
      <c r="G162" s="720"/>
      <c r="H162" s="1293"/>
      <c r="I162" s="1315">
        <f>I165</f>
        <v>0</v>
      </c>
      <c r="J162" s="1315">
        <f aca="true" t="shared" si="43" ref="J162:O162">J165</f>
        <v>0</v>
      </c>
      <c r="K162" s="1315">
        <f t="shared" si="43"/>
        <v>0</v>
      </c>
      <c r="L162" s="1315">
        <f t="shared" si="43"/>
        <v>0</v>
      </c>
      <c r="M162" s="1315">
        <f t="shared" si="43"/>
        <v>0</v>
      </c>
      <c r="N162" s="1315">
        <f t="shared" si="43"/>
        <v>0</v>
      </c>
      <c r="O162" s="1315">
        <f t="shared" si="43"/>
        <v>0</v>
      </c>
      <c r="P162" s="1332"/>
    </row>
    <row r="163" spans="1:16" ht="18" customHeight="1" hidden="1" thickBot="1">
      <c r="A163" s="227"/>
      <c r="B163" s="1093" t="s">
        <v>773</v>
      </c>
      <c r="C163" s="1111" t="e">
        <f>#REF!</f>
        <v>#REF!</v>
      </c>
      <c r="D163" s="722">
        <v>968</v>
      </c>
      <c r="E163" s="722">
        <v>1102</v>
      </c>
      <c r="F163" s="1077" t="s">
        <v>674</v>
      </c>
      <c r="G163" s="722">
        <v>240</v>
      </c>
      <c r="H163" s="1293"/>
      <c r="I163" s="1316" t="e">
        <f>SUM(I164:I165)</f>
        <v>#REF!</v>
      </c>
      <c r="J163" s="96"/>
      <c r="K163" s="96"/>
      <c r="L163" s="96"/>
      <c r="M163" s="96"/>
      <c r="N163" s="56"/>
      <c r="O163" s="1302"/>
      <c r="P163" s="1302" t="e">
        <f t="shared" si="27"/>
        <v>#REF!</v>
      </c>
    </row>
    <row r="164" spans="1:16" ht="23.25" customHeight="1" hidden="1" thickBot="1">
      <c r="A164" s="227"/>
      <c r="B164" s="1093" t="s">
        <v>156</v>
      </c>
      <c r="C164" s="1111" t="e">
        <f>#REF!</f>
        <v>#REF!</v>
      </c>
      <c r="D164" s="722" t="e">
        <f>#REF!</f>
        <v>#REF!</v>
      </c>
      <c r="E164" s="722">
        <v>1102</v>
      </c>
      <c r="F164" s="1077" t="s">
        <v>674</v>
      </c>
      <c r="G164" s="722">
        <v>242</v>
      </c>
      <c r="H164" s="1085"/>
      <c r="I164" s="1316" t="e">
        <f>#REF!</f>
        <v>#REF!</v>
      </c>
      <c r="J164" s="96"/>
      <c r="K164" s="96"/>
      <c r="L164" s="96"/>
      <c r="M164" s="96"/>
      <c r="N164" s="56"/>
      <c r="O164" s="1302"/>
      <c r="P164" s="1302" t="e">
        <f t="shared" si="27"/>
        <v>#REF!</v>
      </c>
    </row>
    <row r="165" spans="1:16" ht="24.75" customHeight="1" hidden="1">
      <c r="A165" s="227"/>
      <c r="B165" s="1093" t="s">
        <v>52</v>
      </c>
      <c r="C165" s="1111" t="s">
        <v>774</v>
      </c>
      <c r="D165" s="722">
        <v>968</v>
      </c>
      <c r="E165" s="722">
        <v>1102</v>
      </c>
      <c r="F165" s="1077" t="s">
        <v>896</v>
      </c>
      <c r="G165" s="722">
        <v>200</v>
      </c>
      <c r="H165" s="1085"/>
      <c r="I165" s="1316"/>
      <c r="J165" s="96"/>
      <c r="K165" s="96"/>
      <c r="L165" s="96"/>
      <c r="M165" s="96"/>
      <c r="N165" s="56"/>
      <c r="O165" s="1303"/>
      <c r="P165" s="1303"/>
    </row>
    <row r="166" spans="1:16" ht="16.5" customHeight="1" hidden="1" thickBot="1">
      <c r="A166" s="227"/>
      <c r="B166" s="1294" t="s">
        <v>588</v>
      </c>
      <c r="C166" s="1295" t="s">
        <v>580</v>
      </c>
      <c r="D166" s="1075">
        <v>968</v>
      </c>
      <c r="E166" s="1075">
        <v>1200</v>
      </c>
      <c r="F166" s="1330"/>
      <c r="G166" s="1075"/>
      <c r="H166" s="1296"/>
      <c r="I166" s="1320">
        <f>I167</f>
        <v>1735</v>
      </c>
      <c r="J166" s="96"/>
      <c r="K166" s="96"/>
      <c r="L166" s="96"/>
      <c r="M166" s="96"/>
      <c r="N166" s="56"/>
      <c r="O166" s="1302"/>
      <c r="P166" s="1302">
        <f t="shared" si="27"/>
        <v>0</v>
      </c>
    </row>
    <row r="167" spans="1:16" ht="13.5" customHeight="1">
      <c r="A167" s="227"/>
      <c r="B167" s="1342" t="s">
        <v>645</v>
      </c>
      <c r="C167" s="1343" t="s">
        <v>454</v>
      </c>
      <c r="D167" s="1344">
        <v>968</v>
      </c>
      <c r="E167" s="1344">
        <v>1202</v>
      </c>
      <c r="F167" s="1345"/>
      <c r="G167" s="1344"/>
      <c r="H167" s="1346"/>
      <c r="I167" s="1347">
        <f>I168</f>
        <v>1735</v>
      </c>
      <c r="J167" s="1347">
        <f aca="true" t="shared" si="44" ref="J167:O168">J168</f>
        <v>0</v>
      </c>
      <c r="K167" s="1347">
        <f t="shared" si="44"/>
        <v>0</v>
      </c>
      <c r="L167" s="1347">
        <f t="shared" si="44"/>
        <v>0</v>
      </c>
      <c r="M167" s="1347">
        <f t="shared" si="44"/>
        <v>0</v>
      </c>
      <c r="N167" s="1347">
        <f t="shared" si="44"/>
        <v>0</v>
      </c>
      <c r="O167" s="1347">
        <f t="shared" si="44"/>
        <v>350</v>
      </c>
      <c r="P167" s="1348">
        <f t="shared" si="27"/>
        <v>20.172910662824208</v>
      </c>
    </row>
    <row r="168" spans="1:16" ht="23.25" customHeight="1">
      <c r="A168" s="227"/>
      <c r="B168" s="1087" t="s">
        <v>646</v>
      </c>
      <c r="C168" s="1112" t="s">
        <v>878</v>
      </c>
      <c r="D168" s="721">
        <v>968</v>
      </c>
      <c r="E168" s="721">
        <v>1202</v>
      </c>
      <c r="F168" s="1076" t="s">
        <v>827</v>
      </c>
      <c r="G168" s="721"/>
      <c r="H168" s="1297"/>
      <c r="I168" s="1315">
        <f>I169</f>
        <v>1735</v>
      </c>
      <c r="J168" s="1315">
        <f t="shared" si="44"/>
        <v>0</v>
      </c>
      <c r="K168" s="1315">
        <f t="shared" si="44"/>
        <v>0</v>
      </c>
      <c r="L168" s="1315">
        <f t="shared" si="44"/>
        <v>0</v>
      </c>
      <c r="M168" s="1315">
        <f t="shared" si="44"/>
        <v>0</v>
      </c>
      <c r="N168" s="1315">
        <f t="shared" si="44"/>
        <v>0</v>
      </c>
      <c r="O168" s="1315">
        <f t="shared" si="44"/>
        <v>350</v>
      </c>
      <c r="P168" s="1332">
        <f t="shared" si="27"/>
        <v>20.172910662824208</v>
      </c>
    </row>
    <row r="169" spans="1:16" ht="23.25" customHeight="1">
      <c r="A169" s="227"/>
      <c r="B169" s="1093" t="s">
        <v>647</v>
      </c>
      <c r="C169" s="1111" t="s">
        <v>774</v>
      </c>
      <c r="D169" s="722">
        <v>968</v>
      </c>
      <c r="E169" s="722">
        <v>1202</v>
      </c>
      <c r="F169" s="1077" t="s">
        <v>827</v>
      </c>
      <c r="G169" s="722">
        <v>200</v>
      </c>
      <c r="H169" s="1085"/>
      <c r="I169" s="1316">
        <v>1735</v>
      </c>
      <c r="J169" s="96"/>
      <c r="K169" s="96"/>
      <c r="L169" s="96"/>
      <c r="M169" s="96"/>
      <c r="N169" s="56"/>
      <c r="O169" s="1303">
        <v>350</v>
      </c>
      <c r="P169" s="1303">
        <f t="shared" si="27"/>
        <v>20.172910662824208</v>
      </c>
    </row>
    <row r="170" spans="1:16" ht="16.5" customHeight="1">
      <c r="A170" s="227"/>
      <c r="B170" s="1093"/>
      <c r="C170" s="1094" t="s">
        <v>253</v>
      </c>
      <c r="D170" s="722"/>
      <c r="E170" s="722"/>
      <c r="F170" s="722"/>
      <c r="G170" s="722"/>
      <c r="H170" s="1085"/>
      <c r="I170" s="1321">
        <f>I17+I46</f>
        <v>156600</v>
      </c>
      <c r="J170" s="1321" t="e">
        <f>J17+J46</f>
        <v>#REF!</v>
      </c>
      <c r="K170" s="1321" t="e">
        <f>K17+K46</f>
        <v>#REF!</v>
      </c>
      <c r="L170" s="1321" t="e">
        <f>L17+L46</f>
        <v>#REF!</v>
      </c>
      <c r="M170" s="1321" t="e">
        <f>M17+M46</f>
        <v>#REF!</v>
      </c>
      <c r="N170" s="1321" t="e">
        <f>N17+N46</f>
        <v>#REF!</v>
      </c>
      <c r="O170" s="1321">
        <f>O17+O46</f>
        <v>25349.300000000007</v>
      </c>
      <c r="P170" s="1327">
        <f t="shared" si="27"/>
        <v>16.187292464878674</v>
      </c>
    </row>
    <row r="171" spans="1:13" ht="19.5" customHeight="1" thickBot="1">
      <c r="A171" s="227"/>
      <c r="B171" s="1053"/>
      <c r="C171" s="1054"/>
      <c r="D171" s="1055"/>
      <c r="E171" s="1055"/>
      <c r="F171" s="1417"/>
      <c r="G171" s="1417"/>
      <c r="H171" s="1417"/>
      <c r="I171" s="1417"/>
      <c r="J171" s="1417"/>
      <c r="K171" s="1417"/>
      <c r="L171" s="1417"/>
      <c r="M171" s="1259"/>
    </row>
    <row r="172" spans="1:13" ht="22.5" customHeight="1" thickBot="1">
      <c r="A172" s="209" t="s">
        <v>487</v>
      </c>
      <c r="B172" s="1053"/>
      <c r="C172" s="250"/>
      <c r="D172" s="1056"/>
      <c r="E172" s="1057"/>
      <c r="F172" s="1417"/>
      <c r="G172" s="1417"/>
      <c r="H172" s="1417"/>
      <c r="I172" s="1417"/>
      <c r="J172" s="1417"/>
      <c r="K172" s="1417"/>
      <c r="L172" s="1417"/>
      <c r="M172" s="229" t="e">
        <f>M17</f>
        <v>#REF!</v>
      </c>
    </row>
    <row r="173" spans="1:13" ht="12.75" hidden="1">
      <c r="A173" s="43" t="s">
        <v>79</v>
      </c>
      <c r="B173" s="179"/>
      <c r="C173" s="180" t="s">
        <v>223</v>
      </c>
      <c r="D173" s="181"/>
      <c r="E173" s="182" t="s">
        <v>534</v>
      </c>
      <c r="F173" s="183" t="s">
        <v>325</v>
      </c>
      <c r="G173" s="183">
        <v>755</v>
      </c>
      <c r="H173" s="182" t="s">
        <v>207</v>
      </c>
      <c r="I173" s="1322">
        <f aca="true" t="shared" si="45" ref="I173:I191">SUM(J173:M173)</f>
        <v>0</v>
      </c>
      <c r="J173" s="184"/>
      <c r="K173" s="184"/>
      <c r="L173" s="184"/>
      <c r="M173" s="184"/>
    </row>
    <row r="174" spans="1:13" ht="13.5" hidden="1" thickBot="1">
      <c r="A174" s="46" t="s">
        <v>463</v>
      </c>
      <c r="B174" s="133"/>
      <c r="C174" s="134" t="s">
        <v>535</v>
      </c>
      <c r="D174" s="24"/>
      <c r="E174" s="14" t="s">
        <v>534</v>
      </c>
      <c r="F174" s="14" t="s">
        <v>325</v>
      </c>
      <c r="G174" s="14" t="s">
        <v>249</v>
      </c>
      <c r="H174" s="14" t="s">
        <v>250</v>
      </c>
      <c r="I174" s="1323">
        <f t="shared" si="45"/>
        <v>0</v>
      </c>
      <c r="J174" s="146"/>
      <c r="K174" s="146"/>
      <c r="L174" s="146"/>
      <c r="M174" s="146"/>
    </row>
    <row r="175" spans="1:13" ht="21" customHeight="1" hidden="1" thickBot="1">
      <c r="A175" s="124"/>
      <c r="B175" s="759"/>
      <c r="C175" s="138" t="s">
        <v>253</v>
      </c>
      <c r="D175" s="136"/>
      <c r="E175" s="137"/>
      <c r="F175" s="137"/>
      <c r="G175" s="137"/>
      <c r="H175" s="137"/>
      <c r="I175" s="1323">
        <f t="shared" si="45"/>
        <v>0</v>
      </c>
      <c r="J175" s="147"/>
      <c r="K175" s="147"/>
      <c r="L175" s="147"/>
      <c r="M175" s="147"/>
    </row>
    <row r="176" spans="3:13" ht="12.75" hidden="1">
      <c r="C176" t="s">
        <v>562</v>
      </c>
      <c r="I176" s="1323">
        <f t="shared" si="45"/>
        <v>0</v>
      </c>
      <c r="J176" s="35"/>
      <c r="K176" s="35"/>
      <c r="L176" s="35"/>
      <c r="M176" s="35"/>
    </row>
    <row r="177" spans="3:13" ht="12.75" hidden="1">
      <c r="C177" s="25" t="s">
        <v>544</v>
      </c>
      <c r="D177" s="25"/>
      <c r="E177" s="25"/>
      <c r="F177" s="25"/>
      <c r="G177" s="25"/>
      <c r="H177" s="25"/>
      <c r="I177" s="1323">
        <f t="shared" si="45"/>
        <v>0</v>
      </c>
      <c r="J177" s="25"/>
      <c r="K177" s="25"/>
      <c r="L177" s="25"/>
      <c r="M177" s="25"/>
    </row>
    <row r="178" spans="3:9" ht="12.75" hidden="1">
      <c r="C178" t="s">
        <v>561</v>
      </c>
      <c r="I178" s="1323">
        <f t="shared" si="45"/>
        <v>0</v>
      </c>
    </row>
    <row r="179" spans="3:9" ht="12.75" hidden="1">
      <c r="C179" t="s">
        <v>543</v>
      </c>
      <c r="I179" s="1323">
        <f t="shared" si="45"/>
        <v>0</v>
      </c>
    </row>
    <row r="180" spans="3:9" ht="12.75" hidden="1">
      <c r="C180" t="s">
        <v>542</v>
      </c>
      <c r="I180" s="1323">
        <f t="shared" si="45"/>
        <v>0</v>
      </c>
    </row>
    <row r="181" ht="12.75" hidden="1">
      <c r="I181" s="1323">
        <f t="shared" si="45"/>
        <v>0</v>
      </c>
    </row>
    <row r="182" spans="3:13" ht="12.75" hidden="1">
      <c r="C182" s="87" t="s">
        <v>547</v>
      </c>
      <c r="D182" s="53"/>
      <c r="E182" s="53"/>
      <c r="F182" s="53"/>
      <c r="G182" s="53"/>
      <c r="H182" s="53"/>
      <c r="I182" s="1323">
        <f t="shared" si="45"/>
        <v>0</v>
      </c>
      <c r="J182" s="53"/>
      <c r="K182" s="53"/>
      <c r="L182" s="53"/>
      <c r="M182" s="53"/>
    </row>
    <row r="183" spans="3:13" ht="12.75" hidden="1">
      <c r="C183" s="83" t="s">
        <v>545</v>
      </c>
      <c r="D183" s="35"/>
      <c r="E183" s="35"/>
      <c r="F183" s="35" t="e">
        <f>#REF!-#REF!</f>
        <v>#REF!</v>
      </c>
      <c r="G183" s="35"/>
      <c r="H183" s="35"/>
      <c r="I183" s="1323">
        <f t="shared" si="45"/>
        <v>0</v>
      </c>
      <c r="J183" s="35"/>
      <c r="K183" s="35"/>
      <c r="L183" s="35"/>
      <c r="M183" s="35"/>
    </row>
    <row r="184" spans="3:13" ht="13.5" hidden="1" thickBot="1">
      <c r="C184" s="84" t="s">
        <v>541</v>
      </c>
      <c r="D184" s="85"/>
      <c r="E184" s="85"/>
      <c r="F184" s="35" t="e">
        <f>#REF!-#REF!</f>
        <v>#REF!</v>
      </c>
      <c r="G184" s="85"/>
      <c r="H184" s="85"/>
      <c r="I184" s="1323">
        <f t="shared" si="45"/>
        <v>0</v>
      </c>
      <c r="J184" s="85"/>
      <c r="K184" s="85"/>
      <c r="L184" s="85"/>
      <c r="M184" s="85"/>
    </row>
    <row r="185" spans="3:13" ht="12.75" hidden="1">
      <c r="C185" s="87" t="s">
        <v>546</v>
      </c>
      <c r="D185" s="53"/>
      <c r="E185" s="53"/>
      <c r="F185" s="53"/>
      <c r="G185" s="53"/>
      <c r="H185" s="53"/>
      <c r="I185" s="1323">
        <f t="shared" si="45"/>
        <v>0</v>
      </c>
      <c r="J185" s="53"/>
      <c r="K185" s="53"/>
      <c r="L185" s="53"/>
      <c r="M185" s="53"/>
    </row>
    <row r="186" spans="3:13" ht="12.75" hidden="1">
      <c r="C186" s="83" t="s">
        <v>545</v>
      </c>
      <c r="D186" s="35"/>
      <c r="E186" s="35"/>
      <c r="F186" s="81" t="e">
        <f>#REF!-#REF!</f>
        <v>#REF!</v>
      </c>
      <c r="G186" s="35"/>
      <c r="H186" s="35"/>
      <c r="I186" s="1323">
        <f t="shared" si="45"/>
        <v>0</v>
      </c>
      <c r="J186" s="81"/>
      <c r="K186" s="81"/>
      <c r="L186" s="81"/>
      <c r="M186" s="81"/>
    </row>
    <row r="187" spans="3:13" ht="13.5" hidden="1" thickBot="1">
      <c r="C187" s="84" t="s">
        <v>541</v>
      </c>
      <c r="D187" s="85"/>
      <c r="E187" s="85"/>
      <c r="F187" s="86" t="e">
        <f>#REF!-#REF!</f>
        <v>#REF!</v>
      </c>
      <c r="G187" s="85"/>
      <c r="H187" s="85"/>
      <c r="I187" s="1323">
        <f t="shared" si="45"/>
        <v>0</v>
      </c>
      <c r="J187" s="86"/>
      <c r="K187" s="86"/>
      <c r="L187" s="86"/>
      <c r="M187" s="86"/>
    </row>
    <row r="188" spans="9:13" ht="12.75" hidden="1">
      <c r="I188" s="1323">
        <f t="shared" si="45"/>
        <v>0</v>
      </c>
      <c r="J188" s="82"/>
      <c r="K188" s="82"/>
      <c r="L188" s="82"/>
      <c r="M188" s="82"/>
    </row>
    <row r="189" spans="3:9" ht="12.75" hidden="1">
      <c r="C189" t="s">
        <v>269</v>
      </c>
      <c r="I189" s="1323">
        <f t="shared" si="45"/>
        <v>0</v>
      </c>
    </row>
    <row r="190" spans="3:9" ht="12.75" hidden="1">
      <c r="C190" t="s">
        <v>270</v>
      </c>
      <c r="I190" s="1323">
        <f t="shared" si="45"/>
        <v>0</v>
      </c>
    </row>
    <row r="191" spans="3:9" ht="12.75" hidden="1">
      <c r="C191" t="s">
        <v>271</v>
      </c>
      <c r="I191" s="1324">
        <f t="shared" si="45"/>
        <v>0</v>
      </c>
    </row>
    <row r="192" spans="2:13" ht="12.75">
      <c r="B192" s="761"/>
      <c r="C192" s="35"/>
      <c r="D192" s="35"/>
      <c r="E192" s="35"/>
      <c r="F192" s="35"/>
      <c r="G192" s="35"/>
      <c r="H192" s="35"/>
      <c r="I192" s="1325"/>
      <c r="J192" s="35"/>
      <c r="K192" s="35"/>
      <c r="L192" s="35"/>
      <c r="M192" s="35"/>
    </row>
  </sheetData>
  <sheetProtection/>
  <mergeCells count="6">
    <mergeCell ref="F172:L172"/>
    <mergeCell ref="C4:I4"/>
    <mergeCell ref="F171:L171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22" t="s">
        <v>859</v>
      </c>
      <c r="B1" s="1422"/>
      <c r="C1" s="1422"/>
      <c r="D1" s="1422"/>
    </row>
    <row r="2" spans="1:4" ht="15">
      <c r="A2" s="1422" t="s">
        <v>860</v>
      </c>
      <c r="B2" s="1422"/>
      <c r="C2" s="1422"/>
      <c r="D2" s="1422"/>
    </row>
    <row r="3" spans="1:4" ht="15">
      <c r="A3" s="1422" t="s">
        <v>861</v>
      </c>
      <c r="B3" s="1422"/>
      <c r="C3" s="1422"/>
      <c r="D3" s="1422"/>
    </row>
    <row r="4" spans="1:4" ht="15">
      <c r="A4" s="1422" t="s">
        <v>983</v>
      </c>
      <c r="B4" s="1422"/>
      <c r="C4" s="1422"/>
      <c r="D4" s="1422"/>
    </row>
    <row r="5" spans="1:4" ht="26.25">
      <c r="A5" s="1365" t="s">
        <v>232</v>
      </c>
      <c r="B5" s="1365" t="s">
        <v>538</v>
      </c>
      <c r="C5" s="1365" t="s">
        <v>875</v>
      </c>
      <c r="D5" s="1231" t="s">
        <v>853</v>
      </c>
    </row>
    <row r="6" spans="1:4" ht="22.5">
      <c r="A6" s="234" t="s">
        <v>862</v>
      </c>
      <c r="B6" s="1369" t="s">
        <v>514</v>
      </c>
      <c r="C6" s="1366">
        <f>C7</f>
        <v>11600</v>
      </c>
      <c r="D6" s="1366">
        <f>D7</f>
        <v>-10628.699999999993</v>
      </c>
    </row>
    <row r="7" spans="1:4" ht="26.25">
      <c r="A7" s="1370" t="s">
        <v>863</v>
      </c>
      <c r="B7" s="1371" t="s">
        <v>563</v>
      </c>
      <c r="C7" s="1366">
        <f>C8+C12</f>
        <v>11600</v>
      </c>
      <c r="D7" s="1366">
        <f>D8+D12</f>
        <v>-10628.699999999993</v>
      </c>
    </row>
    <row r="8" spans="1:4" ht="12.75">
      <c r="A8" s="234" t="s">
        <v>864</v>
      </c>
      <c r="B8" s="1372" t="s">
        <v>179</v>
      </c>
      <c r="C8" s="1366">
        <f aca="true" t="shared" si="0" ref="C8:D10">C9</f>
        <v>-145000</v>
      </c>
      <c r="D8" s="1366">
        <f t="shared" si="0"/>
        <v>-35978</v>
      </c>
    </row>
    <row r="9" spans="1:4" ht="12.75">
      <c r="A9" s="1373" t="s">
        <v>865</v>
      </c>
      <c r="B9" s="1374" t="s">
        <v>498</v>
      </c>
      <c r="C9" s="1366">
        <f t="shared" si="0"/>
        <v>-145000</v>
      </c>
      <c r="D9" s="1366">
        <f t="shared" si="0"/>
        <v>-35978</v>
      </c>
    </row>
    <row r="10" spans="1:4" ht="24">
      <c r="A10" s="1373" t="s">
        <v>866</v>
      </c>
      <c r="B10" s="1374" t="s">
        <v>499</v>
      </c>
      <c r="C10" s="1366">
        <f t="shared" si="0"/>
        <v>-145000</v>
      </c>
      <c r="D10" s="1366">
        <f t="shared" si="0"/>
        <v>-35978</v>
      </c>
    </row>
    <row r="11" spans="1:4" ht="36">
      <c r="A11" s="1373" t="s">
        <v>867</v>
      </c>
      <c r="B11" s="1374" t="s">
        <v>868</v>
      </c>
      <c r="C11" s="1366">
        <f>-Доходы!E67</f>
        <v>-145000</v>
      </c>
      <c r="D11" s="1366">
        <f>-Доходы!J67</f>
        <v>-35978</v>
      </c>
    </row>
    <row r="12" spans="1:4" ht="12.75">
      <c r="A12" s="234" t="s">
        <v>869</v>
      </c>
      <c r="B12" s="1372" t="s">
        <v>378</v>
      </c>
      <c r="C12" s="1366">
        <f aca="true" t="shared" si="1" ref="C12:D14">C13</f>
        <v>156600</v>
      </c>
      <c r="D12" s="1366">
        <f t="shared" si="1"/>
        <v>25349.300000000007</v>
      </c>
    </row>
    <row r="13" spans="1:4" ht="12.75">
      <c r="A13" s="1373" t="s">
        <v>870</v>
      </c>
      <c r="B13" s="1374" t="s">
        <v>510</v>
      </c>
      <c r="C13" s="1366">
        <f t="shared" si="1"/>
        <v>156600</v>
      </c>
      <c r="D13" s="1366">
        <f t="shared" si="1"/>
        <v>25349.300000000007</v>
      </c>
    </row>
    <row r="14" spans="1:4" ht="24">
      <c r="A14" s="1373" t="s">
        <v>871</v>
      </c>
      <c r="B14" s="1374" t="s">
        <v>511</v>
      </c>
      <c r="C14" s="1366">
        <f t="shared" si="1"/>
        <v>156600</v>
      </c>
      <c r="D14" s="1366">
        <f t="shared" si="1"/>
        <v>25349.300000000007</v>
      </c>
    </row>
    <row r="15" spans="1:4" ht="36">
      <c r="A15" s="1373" t="s">
        <v>872</v>
      </c>
      <c r="B15" s="1374" t="s">
        <v>873</v>
      </c>
      <c r="C15" s="1366">
        <f>Расходы!I170</f>
        <v>156600</v>
      </c>
      <c r="D15" s="1366">
        <f>Расходы!O170</f>
        <v>25349.300000000007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23" t="s">
        <v>525</v>
      </c>
      <c r="B1" s="1424"/>
      <c r="C1" s="1424"/>
      <c r="D1" s="1424"/>
      <c r="E1" s="1424"/>
      <c r="F1" s="1424"/>
      <c r="G1" s="1424"/>
      <c r="H1" s="1424"/>
      <c r="I1" s="53"/>
      <c r="J1" s="267"/>
    </row>
    <row r="2" spans="1:10" ht="24.75" customHeight="1">
      <c r="A2" s="268"/>
      <c r="B2" s="1432" t="s">
        <v>377</v>
      </c>
      <c r="C2" s="1434" t="s">
        <v>538</v>
      </c>
      <c r="D2" s="1425" t="s">
        <v>526</v>
      </c>
      <c r="E2" s="1429" t="s">
        <v>527</v>
      </c>
      <c r="F2" s="1427" t="s">
        <v>375</v>
      </c>
      <c r="G2" s="1425" t="s">
        <v>373</v>
      </c>
      <c r="H2" s="1426"/>
      <c r="I2" s="1425" t="s">
        <v>374</v>
      </c>
      <c r="J2" s="1427"/>
    </row>
    <row r="3" spans="1:10" ht="47.25" customHeight="1" thickBot="1">
      <c r="A3" s="268"/>
      <c r="B3" s="1433"/>
      <c r="C3" s="1435"/>
      <c r="D3" s="1428"/>
      <c r="E3" s="1430"/>
      <c r="F3" s="1431"/>
      <c r="G3" s="292" t="s">
        <v>376</v>
      </c>
      <c r="H3" s="294" t="s">
        <v>233</v>
      </c>
      <c r="I3" s="292" t="s">
        <v>376</v>
      </c>
      <c r="J3" s="293" t="s">
        <v>233</v>
      </c>
    </row>
    <row r="4" spans="1:10" ht="26.25">
      <c r="A4" s="295" t="s">
        <v>130</v>
      </c>
      <c r="B4" s="280" t="s">
        <v>131</v>
      </c>
      <c r="C4" s="269" t="s">
        <v>276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130</v>
      </c>
      <c r="B5" s="281" t="s">
        <v>172</v>
      </c>
      <c r="C5" s="264" t="s">
        <v>277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130</v>
      </c>
      <c r="B6" s="282" t="s">
        <v>379</v>
      </c>
      <c r="C6" s="270" t="s">
        <v>234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129</v>
      </c>
      <c r="B7" s="308" t="s">
        <v>132</v>
      </c>
      <c r="C7" s="263" t="s">
        <v>235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130</v>
      </c>
      <c r="B8" s="283" t="s">
        <v>435</v>
      </c>
      <c r="C8" s="271" t="s">
        <v>236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130</v>
      </c>
      <c r="B9" s="281" t="s">
        <v>380</v>
      </c>
      <c r="C9" s="264" t="s">
        <v>515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129</v>
      </c>
      <c r="B10" s="308" t="s">
        <v>95</v>
      </c>
      <c r="C10" s="263" t="s">
        <v>363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129</v>
      </c>
      <c r="B11" s="284" t="s">
        <v>521</v>
      </c>
      <c r="C11" s="271" t="s">
        <v>522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130</v>
      </c>
      <c r="B12" s="285" t="s">
        <v>169</v>
      </c>
      <c r="C12" s="264" t="s">
        <v>237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372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129</v>
      </c>
      <c r="B14" s="308" t="s">
        <v>101</v>
      </c>
      <c r="C14" s="263" t="s">
        <v>102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424</v>
      </c>
      <c r="B15" s="284" t="s">
        <v>103</v>
      </c>
      <c r="C15" s="273" t="s">
        <v>104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424</v>
      </c>
      <c r="B16" s="285" t="s">
        <v>167</v>
      </c>
      <c r="C16" s="274" t="s">
        <v>452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424</v>
      </c>
      <c r="B17" s="286" t="s">
        <v>105</v>
      </c>
      <c r="C17" s="275" t="s">
        <v>291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424</v>
      </c>
      <c r="B18" s="284" t="s">
        <v>106</v>
      </c>
      <c r="C18" s="273" t="s">
        <v>107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424</v>
      </c>
      <c r="B19" s="285" t="s">
        <v>108</v>
      </c>
      <c r="C19" s="274" t="s">
        <v>109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424</v>
      </c>
      <c r="B20" s="286" t="s">
        <v>110</v>
      </c>
      <c r="C20" s="275" t="s">
        <v>292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129</v>
      </c>
      <c r="B21" s="308" t="s">
        <v>565</v>
      </c>
      <c r="C21" s="263" t="s">
        <v>564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129</v>
      </c>
      <c r="B22" s="284" t="s">
        <v>566</v>
      </c>
      <c r="C22" s="273" t="s">
        <v>567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129</v>
      </c>
      <c r="B23" s="285" t="s">
        <v>569</v>
      </c>
      <c r="C23" s="274" t="s">
        <v>293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568</v>
      </c>
      <c r="B24" s="286" t="s">
        <v>294</v>
      </c>
      <c r="C24" s="276" t="s">
        <v>295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129</v>
      </c>
      <c r="B25" s="286" t="s">
        <v>462</v>
      </c>
      <c r="C25" s="276" t="s">
        <v>461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129</v>
      </c>
      <c r="B26" s="308" t="s">
        <v>96</v>
      </c>
      <c r="C26" s="263" t="s">
        <v>97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424</v>
      </c>
      <c r="B27" s="284" t="s">
        <v>98</v>
      </c>
      <c r="C27" s="273" t="s">
        <v>258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424</v>
      </c>
      <c r="B28" s="285" t="s">
        <v>99</v>
      </c>
      <c r="C28" s="274" t="s">
        <v>451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424</v>
      </c>
      <c r="B29" s="285" t="s">
        <v>100</v>
      </c>
      <c r="C29" s="274" t="s">
        <v>280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424</v>
      </c>
      <c r="B30" s="284" t="s">
        <v>181</v>
      </c>
      <c r="C30" s="273" t="s">
        <v>182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424</v>
      </c>
      <c r="B31" s="285" t="s">
        <v>183</v>
      </c>
      <c r="C31" s="274" t="s">
        <v>259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129</v>
      </c>
      <c r="B32" s="308" t="s">
        <v>430</v>
      </c>
      <c r="C32" s="277" t="s">
        <v>238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130</v>
      </c>
      <c r="B33" s="282" t="s">
        <v>431</v>
      </c>
      <c r="C33" s="270" t="s">
        <v>239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129</v>
      </c>
      <c r="B34" s="283" t="s">
        <v>173</v>
      </c>
      <c r="C34" s="271" t="s">
        <v>174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129</v>
      </c>
      <c r="B35" s="281" t="s">
        <v>175</v>
      </c>
      <c r="C35" s="264" t="s">
        <v>260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129</v>
      </c>
      <c r="B36" s="283" t="s">
        <v>176</v>
      </c>
      <c r="C36" s="271" t="s">
        <v>177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129</v>
      </c>
      <c r="B37" s="281" t="s">
        <v>261</v>
      </c>
      <c r="C37" s="264" t="s">
        <v>281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129</v>
      </c>
      <c r="B38" s="283" t="s">
        <v>262</v>
      </c>
      <c r="C38" s="271" t="s">
        <v>263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129</v>
      </c>
      <c r="B39" s="281" t="s">
        <v>264</v>
      </c>
      <c r="C39" s="264" t="s">
        <v>265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129</v>
      </c>
      <c r="B40" s="283" t="s">
        <v>178</v>
      </c>
      <c r="C40" s="271" t="s">
        <v>241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129</v>
      </c>
      <c r="B41" s="281" t="s">
        <v>278</v>
      </c>
      <c r="C41" s="264" t="s">
        <v>279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572</v>
      </c>
      <c r="B42" s="289" t="s">
        <v>266</v>
      </c>
      <c r="C42" s="278" t="s">
        <v>267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266</v>
      </c>
      <c r="C43" s="278" t="s">
        <v>267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572</v>
      </c>
      <c r="B44" s="310" t="s">
        <v>268</v>
      </c>
      <c r="C44" s="279" t="s">
        <v>476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320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388" t="s">
        <v>554</v>
      </c>
      <c r="E1" s="1388"/>
      <c r="F1" s="1388"/>
      <c r="G1" s="1388"/>
      <c r="H1" s="1388"/>
    </row>
    <row r="2" spans="1:8" ht="12.75">
      <c r="A2" s="1388" t="s">
        <v>559</v>
      </c>
      <c r="B2" s="1388"/>
      <c r="C2" s="1388"/>
      <c r="D2" s="1388"/>
      <c r="E2" s="1388"/>
      <c r="F2" s="1388"/>
      <c r="G2" s="1388"/>
      <c r="H2" s="1388"/>
    </row>
    <row r="3" spans="3:7" ht="12.75">
      <c r="C3" t="s">
        <v>558</v>
      </c>
      <c r="D3" s="517">
        <v>1</v>
      </c>
      <c r="E3">
        <v>4</v>
      </c>
      <c r="F3">
        <v>69</v>
      </c>
      <c r="G3" t="s">
        <v>56</v>
      </c>
    </row>
    <row r="5" spans="1:8" ht="12.75">
      <c r="A5" s="1438" t="s">
        <v>57</v>
      </c>
      <c r="B5" s="1438"/>
      <c r="C5" s="1438"/>
      <c r="D5" s="1438"/>
      <c r="E5" s="1438"/>
      <c r="F5" s="1438"/>
      <c r="G5" s="1438"/>
      <c r="H5" s="1438"/>
    </row>
    <row r="6" spans="1:8" ht="12.75">
      <c r="A6" s="1438" t="s">
        <v>560</v>
      </c>
      <c r="B6" s="1438"/>
      <c r="C6" s="1438"/>
      <c r="D6" s="1438"/>
      <c r="E6" s="1438"/>
      <c r="F6" s="1438"/>
      <c r="G6" s="1438"/>
      <c r="H6" s="1438"/>
    </row>
    <row r="7" spans="1:8" ht="12.75">
      <c r="A7" s="511" t="s">
        <v>58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391" t="s">
        <v>426</v>
      </c>
      <c r="B8" s="1439" t="s">
        <v>427</v>
      </c>
      <c r="C8" s="1440"/>
      <c r="D8" s="1439" t="s">
        <v>428</v>
      </c>
      <c r="E8" s="1440"/>
      <c r="F8" s="63" t="s">
        <v>429</v>
      </c>
      <c r="G8" s="1439" t="s">
        <v>133</v>
      </c>
      <c r="H8" s="1440"/>
    </row>
    <row r="9" spans="1:8" ht="12.75">
      <c r="A9" s="1392"/>
      <c r="B9" s="1436">
        <v>2008</v>
      </c>
      <c r="C9" s="1437"/>
      <c r="D9" s="1436">
        <v>2009</v>
      </c>
      <c r="E9" s="1437"/>
      <c r="F9" s="408">
        <v>2010</v>
      </c>
      <c r="G9" s="408">
        <v>2011</v>
      </c>
      <c r="H9" s="408">
        <v>2012</v>
      </c>
    </row>
    <row r="10" spans="1:8" ht="96.75" customHeight="1">
      <c r="A10" s="1393"/>
      <c r="B10" s="63" t="s">
        <v>135</v>
      </c>
      <c r="C10" s="63" t="s">
        <v>425</v>
      </c>
      <c r="D10" s="63" t="s">
        <v>59</v>
      </c>
      <c r="E10" s="63" t="s">
        <v>60</v>
      </c>
      <c r="F10" s="63" t="s">
        <v>61</v>
      </c>
      <c r="G10" s="63" t="s">
        <v>134</v>
      </c>
      <c r="H10" s="63" t="s">
        <v>134</v>
      </c>
    </row>
    <row r="11" spans="1:8" ht="12.75">
      <c r="A11" s="514" t="s">
        <v>550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551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552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553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Доходы!E32+Доходы!E43</f>
        <v>199.9</v>
      </c>
      <c r="G14" s="512">
        <f>F14*1.07</f>
        <v>213.89300000000003</v>
      </c>
      <c r="H14" s="512">
        <f>G14*1.07</f>
        <v>228.86551000000006</v>
      </c>
    </row>
    <row r="15" spans="1:8" ht="15.75" customHeight="1">
      <c r="A15" s="512" t="s">
        <v>403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22377.2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551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62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22377.2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319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63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Доходы!E56</f>
        <v>22377.2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407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408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551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409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143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410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411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412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413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414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415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140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141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419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420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421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422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423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551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136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137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138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139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142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144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41" t="s">
        <v>648</v>
      </c>
      <c r="C1" s="1441"/>
      <c r="D1" s="1441"/>
      <c r="E1" s="1441"/>
      <c r="F1" s="1441"/>
      <c r="G1" s="1441"/>
      <c r="H1" s="1441"/>
      <c r="I1" s="1441"/>
      <c r="J1" s="1441"/>
      <c r="K1" s="1441"/>
    </row>
    <row r="2" spans="1:11" ht="14.25" hidden="1">
      <c r="A2" s="527"/>
      <c r="B2" s="1441" t="s">
        <v>749</v>
      </c>
      <c r="C2" s="1441"/>
      <c r="D2" s="1441"/>
      <c r="E2" s="1441"/>
      <c r="F2" s="1441"/>
      <c r="G2" s="1441"/>
      <c r="H2" s="1441"/>
      <c r="I2" s="1441"/>
      <c r="J2" s="1441"/>
      <c r="K2" s="1441"/>
    </row>
    <row r="3" spans="1:11" ht="14.25" hidden="1">
      <c r="A3" s="527"/>
      <c r="B3" s="1441" t="s">
        <v>750</v>
      </c>
      <c r="C3" s="1441"/>
      <c r="D3" s="1441"/>
      <c r="E3" s="1441"/>
      <c r="F3" s="1441"/>
      <c r="G3" s="1441"/>
      <c r="H3" s="1441"/>
      <c r="I3" s="1441"/>
      <c r="J3" s="1441"/>
      <c r="K3" s="1441"/>
    </row>
    <row r="4" spans="1:11" ht="14.25" hidden="1">
      <c r="A4" s="527"/>
      <c r="B4" s="1441" t="s">
        <v>767</v>
      </c>
      <c r="C4" s="1441"/>
      <c r="D4" s="1441"/>
      <c r="E4" s="1441"/>
      <c r="F4" s="1441"/>
      <c r="G4" s="1441"/>
      <c r="H4" s="1441"/>
      <c r="I4" s="1441"/>
      <c r="J4" s="1441"/>
      <c r="K4" s="1441"/>
    </row>
    <row r="5" spans="1:11" ht="15">
      <c r="A5" s="1442" t="s">
        <v>768</v>
      </c>
      <c r="B5" s="1442"/>
      <c r="C5" s="1442"/>
      <c r="D5" s="1442"/>
      <c r="E5" s="1442"/>
      <c r="F5" s="1442"/>
      <c r="G5" s="1442"/>
      <c r="H5" s="1442"/>
      <c r="I5" s="1442"/>
      <c r="J5" s="834"/>
      <c r="K5" s="834"/>
    </row>
    <row r="6" spans="1:11" ht="15">
      <c r="A6" s="1442" t="s">
        <v>751</v>
      </c>
      <c r="B6" s="1442"/>
      <c r="C6" s="1442"/>
      <c r="D6" s="1442"/>
      <c r="E6" s="1442"/>
      <c r="F6" s="1442"/>
      <c r="G6" s="1442"/>
      <c r="H6" s="1442"/>
      <c r="I6" s="1442"/>
      <c r="J6" s="834"/>
      <c r="K6" s="834"/>
    </row>
    <row r="7" spans="1:11" ht="18" thickBot="1">
      <c r="A7" s="1443" t="s">
        <v>752</v>
      </c>
      <c r="B7" s="1443"/>
      <c r="C7" s="1443"/>
      <c r="D7" s="1443"/>
      <c r="E7" s="1443"/>
      <c r="F7" s="1443"/>
      <c r="G7" s="1443"/>
      <c r="H7" s="1443"/>
      <c r="I7" s="1443"/>
      <c r="J7" s="834"/>
      <c r="K7" s="834"/>
    </row>
    <row r="8" spans="1:11" ht="18" hidden="1" thickBot="1">
      <c r="A8" s="835"/>
      <c r="B8" s="1444" t="s">
        <v>766</v>
      </c>
      <c r="C8" s="1445"/>
      <c r="D8" s="1445"/>
      <c r="E8" s="1445"/>
      <c r="F8" s="1445"/>
      <c r="G8" s="953"/>
      <c r="H8" s="953"/>
      <c r="I8" s="846" t="s">
        <v>758</v>
      </c>
      <c r="J8" s="847" t="s">
        <v>759</v>
      </c>
      <c r="K8" s="848" t="s">
        <v>760</v>
      </c>
    </row>
    <row r="9" spans="1:11" ht="15.75" hidden="1" thickBot="1">
      <c r="A9" s="842"/>
      <c r="B9" s="1446" t="s">
        <v>753</v>
      </c>
      <c r="C9" s="1447"/>
      <c r="D9" s="1447"/>
      <c r="E9" s="1447"/>
      <c r="F9" s="1447"/>
      <c r="G9" s="952"/>
      <c r="H9" s="952"/>
      <c r="I9" s="850">
        <f>SUM(I10:I12)</f>
        <v>31633.6</v>
      </c>
      <c r="J9" s="888">
        <f>SUM(J10:J12)</f>
        <v>24516.32</v>
      </c>
      <c r="K9" s="889">
        <f>SUM(K10:K12)</f>
        <v>25922.611000000004</v>
      </c>
    </row>
    <row r="10" spans="1:11" ht="17.25" hidden="1">
      <c r="A10" s="843"/>
      <c r="B10" s="1448" t="s">
        <v>552</v>
      </c>
      <c r="C10" s="1449"/>
      <c r="D10" s="1449"/>
      <c r="E10" s="1449"/>
      <c r="F10" s="1450"/>
      <c r="G10" s="954"/>
      <c r="H10" s="954"/>
      <c r="I10" s="849">
        <f>Доходы!E20</f>
        <v>9056.5</v>
      </c>
      <c r="J10" s="890">
        <f>I10*1.05+556.6</f>
        <v>10065.925000000001</v>
      </c>
      <c r="K10" s="891">
        <f>J10*1.05</f>
        <v>10569.221250000002</v>
      </c>
    </row>
    <row r="11" spans="1:11" ht="17.25" hidden="1">
      <c r="A11" s="843"/>
      <c r="B11" s="1451" t="s">
        <v>553</v>
      </c>
      <c r="C11" s="1452"/>
      <c r="D11" s="1452"/>
      <c r="E11" s="1452"/>
      <c r="F11" s="1453"/>
      <c r="G11" s="955"/>
      <c r="H11" s="955"/>
      <c r="I11" s="844">
        <f>Доходы!E24</f>
        <v>199.9</v>
      </c>
      <c r="J11" s="892">
        <f>I11*1.05</f>
        <v>209.895</v>
      </c>
      <c r="K11" s="893">
        <f>J11*1.05</f>
        <v>220.38975000000002</v>
      </c>
    </row>
    <row r="12" spans="1:11" ht="17.25" hidden="1">
      <c r="A12" s="843"/>
      <c r="B12" s="1451" t="s">
        <v>756</v>
      </c>
      <c r="C12" s="1452"/>
      <c r="D12" s="1452"/>
      <c r="E12" s="1452"/>
      <c r="F12" s="1453"/>
      <c r="G12" s="955"/>
      <c r="H12" s="955"/>
      <c r="I12" s="844">
        <f>SUM(I13:I17)</f>
        <v>22377.2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54" t="s">
        <v>319</v>
      </c>
      <c r="C13" s="1455"/>
      <c r="D13" s="1455"/>
      <c r="E13" s="1455"/>
      <c r="F13" s="1456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54" t="str">
        <f>Доходы!D59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55"/>
      <c r="D14" s="1455"/>
      <c r="E14" s="1455"/>
      <c r="F14" s="1456"/>
      <c r="G14" s="956"/>
      <c r="H14" s="956"/>
      <c r="I14" s="845">
        <f>Доходы!E59</f>
        <v>4983.9</v>
      </c>
      <c r="J14" s="896">
        <v>3628.3</v>
      </c>
      <c r="K14" s="897">
        <v>3863.9</v>
      </c>
    </row>
    <row r="15" spans="1:11" ht="17.25" hidden="1">
      <c r="A15" s="843"/>
      <c r="B15" s="1454" t="str">
        <f>Доходы!D60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55"/>
      <c r="D15" s="1455"/>
      <c r="E15" s="1455"/>
      <c r="F15" s="1456"/>
      <c r="G15" s="956"/>
      <c r="H15" s="956"/>
      <c r="I15" s="845">
        <f>Доходы!E60</f>
        <v>8.1</v>
      </c>
      <c r="J15" s="896">
        <v>5.3</v>
      </c>
      <c r="K15" s="897">
        <v>5.6</v>
      </c>
    </row>
    <row r="16" spans="1:11" ht="17.25" hidden="1">
      <c r="A16" s="843"/>
      <c r="B16" s="1457" t="str">
        <f>Доходы!D63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58"/>
      <c r="D16" s="1458"/>
      <c r="E16" s="1458"/>
      <c r="F16" s="1459"/>
      <c r="G16" s="957"/>
      <c r="H16" s="957"/>
      <c r="I16" s="845">
        <f>Доходы!E63</f>
        <v>12791.9</v>
      </c>
      <c r="J16" s="896">
        <v>8312.4</v>
      </c>
      <c r="K16" s="897">
        <v>8820</v>
      </c>
    </row>
    <row r="17" spans="1:11" ht="18" hidden="1" thickBot="1">
      <c r="A17" s="843"/>
      <c r="B17" s="1460" t="str">
        <f>Доходы!D64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61"/>
      <c r="D17" s="1461"/>
      <c r="E17" s="1461"/>
      <c r="F17" s="1462"/>
      <c r="G17" s="958"/>
      <c r="H17" s="958"/>
      <c r="I17" s="851">
        <f>Доходы!E64</f>
        <v>4593.3</v>
      </c>
      <c r="J17" s="898">
        <v>2294.5</v>
      </c>
      <c r="K17" s="899">
        <v>2443.5</v>
      </c>
    </row>
    <row r="18" spans="1:11" ht="15.75" thickBot="1">
      <c r="A18" s="842"/>
      <c r="B18" s="1463" t="s">
        <v>757</v>
      </c>
      <c r="C18" s="1464"/>
      <c r="D18" s="1464"/>
      <c r="E18" s="1464"/>
      <c r="F18" s="1464"/>
      <c r="G18" s="1472" t="s">
        <v>769</v>
      </c>
      <c r="H18" s="1473"/>
      <c r="I18" s="836" t="s">
        <v>758</v>
      </c>
      <c r="J18" s="900" t="s">
        <v>759</v>
      </c>
      <c r="K18" s="901" t="s">
        <v>761</v>
      </c>
    </row>
    <row r="19" spans="1:11" ht="51" thickBot="1">
      <c r="A19" s="817" t="s">
        <v>558</v>
      </c>
      <c r="B19" s="858" t="s">
        <v>185</v>
      </c>
      <c r="C19" s="767" t="s">
        <v>336</v>
      </c>
      <c r="D19" s="818" t="s">
        <v>197</v>
      </c>
      <c r="E19" s="818" t="s">
        <v>195</v>
      </c>
      <c r="F19" s="966" t="s">
        <v>80</v>
      </c>
      <c r="G19" s="1033" t="s">
        <v>61</v>
      </c>
      <c r="H19" s="1033" t="s">
        <v>770</v>
      </c>
      <c r="I19" s="1009" t="s">
        <v>758</v>
      </c>
      <c r="J19" s="900" t="s">
        <v>759</v>
      </c>
      <c r="K19" s="901" t="s">
        <v>761</v>
      </c>
    </row>
    <row r="20" spans="1:11" ht="13.5" thickBot="1">
      <c r="A20" s="199" t="s">
        <v>486</v>
      </c>
      <c r="B20" s="859">
        <v>2</v>
      </c>
      <c r="C20" s="768" t="s">
        <v>364</v>
      </c>
      <c r="D20" s="131" t="s">
        <v>445</v>
      </c>
      <c r="E20" s="131" t="s">
        <v>254</v>
      </c>
      <c r="F20" s="967" t="s">
        <v>255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438</v>
      </c>
      <c r="B22" s="861" t="s">
        <v>81</v>
      </c>
      <c r="C22" s="789" t="s">
        <v>65</v>
      </c>
      <c r="D22" s="790" t="s">
        <v>349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486</v>
      </c>
      <c r="B23" s="862" t="s">
        <v>111</v>
      </c>
      <c r="C23" s="792" t="s">
        <v>65</v>
      </c>
      <c r="D23" s="793" t="s">
        <v>348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210</v>
      </c>
      <c r="B24" s="863" t="s">
        <v>351</v>
      </c>
      <c r="C24" s="725" t="s">
        <v>65</v>
      </c>
      <c r="D24" s="726" t="s">
        <v>348</v>
      </c>
      <c r="E24" s="726" t="s">
        <v>352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153</v>
      </c>
      <c r="B25" s="864" t="e">
        <f>#REF!</f>
        <v>#REF!</v>
      </c>
      <c r="C25" s="714" t="s">
        <v>65</v>
      </c>
      <c r="D25" s="715" t="s">
        <v>348</v>
      </c>
      <c r="E25" s="715" t="s">
        <v>352</v>
      </c>
      <c r="F25" s="972" t="s">
        <v>732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536</v>
      </c>
      <c r="B26" s="865" t="s">
        <v>598</v>
      </c>
      <c r="C26" s="795" t="s">
        <v>65</v>
      </c>
      <c r="D26" s="796" t="s">
        <v>366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243</v>
      </c>
      <c r="B27" s="766" t="s">
        <v>370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158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159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381</v>
      </c>
      <c r="B30" s="766" t="s">
        <v>667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160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168</v>
      </c>
      <c r="B32" s="766" t="s">
        <v>36</v>
      </c>
      <c r="C32" s="735">
        <v>925</v>
      </c>
      <c r="D32" s="727">
        <v>103</v>
      </c>
      <c r="E32" s="727" t="s">
        <v>367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114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658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659</v>
      </c>
      <c r="B35" s="765" t="s">
        <v>652</v>
      </c>
      <c r="C35" s="770">
        <v>925</v>
      </c>
      <c r="D35" s="724">
        <v>103</v>
      </c>
      <c r="E35" s="724" t="s">
        <v>400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350</v>
      </c>
      <c r="C36" s="786" t="s">
        <v>424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438</v>
      </c>
      <c r="B37" s="861" t="s">
        <v>81</v>
      </c>
      <c r="C37" s="789" t="s">
        <v>424</v>
      </c>
      <c r="D37" s="790" t="s">
        <v>349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364</v>
      </c>
      <c r="B38" s="867" t="s">
        <v>599</v>
      </c>
      <c r="C38" s="792" t="s">
        <v>424</v>
      </c>
      <c r="D38" s="793" t="s">
        <v>368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200</v>
      </c>
      <c r="B39" s="863" t="s">
        <v>66</v>
      </c>
      <c r="C39" s="725" t="s">
        <v>424</v>
      </c>
      <c r="D39" s="726" t="s">
        <v>368</v>
      </c>
      <c r="E39" s="726" t="s">
        <v>369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166</v>
      </c>
      <c r="B40" s="864" t="e">
        <f>#REF!</f>
        <v>#REF!</v>
      </c>
      <c r="C40" s="714" t="s">
        <v>424</v>
      </c>
      <c r="D40" s="715" t="s">
        <v>368</v>
      </c>
      <c r="E40" s="715" t="s">
        <v>369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668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424</v>
      </c>
      <c r="D42" s="726" t="s">
        <v>368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660</v>
      </c>
      <c r="B44" s="783" t="s">
        <v>653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156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157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661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512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445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446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328</v>
      </c>
      <c r="B52" s="765" t="s">
        <v>654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254</v>
      </c>
      <c r="B53" s="865" t="s">
        <v>317</v>
      </c>
      <c r="C53" s="795" t="s">
        <v>424</v>
      </c>
      <c r="D53" s="796" t="s">
        <v>602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480</v>
      </c>
      <c r="B54" s="766" t="s">
        <v>670</v>
      </c>
      <c r="C54" s="725" t="s">
        <v>424</v>
      </c>
      <c r="D54" s="726" t="s">
        <v>602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68</v>
      </c>
      <c r="B55" s="765" t="e">
        <f>#REF!</f>
        <v>#REF!</v>
      </c>
      <c r="C55" s="714" t="s">
        <v>424</v>
      </c>
      <c r="D55" s="715" t="s">
        <v>602</v>
      </c>
      <c r="E55" s="715" t="s">
        <v>669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517</v>
      </c>
      <c r="B56" s="863" t="s">
        <v>321</v>
      </c>
      <c r="C56" s="725" t="s">
        <v>424</v>
      </c>
      <c r="D56" s="726" t="s">
        <v>602</v>
      </c>
      <c r="E56" s="737" t="s">
        <v>186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365</v>
      </c>
      <c r="B57" s="864" t="s">
        <v>605</v>
      </c>
      <c r="C57" s="714" t="s">
        <v>424</v>
      </c>
      <c r="D57" s="715" t="s">
        <v>602</v>
      </c>
      <c r="E57" s="715" t="s">
        <v>186</v>
      </c>
      <c r="F57" s="972" t="s">
        <v>662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583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399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589</v>
      </c>
      <c r="B60" s="766" t="s">
        <v>671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590</v>
      </c>
      <c r="B61" s="765" t="e">
        <f>#REF!</f>
        <v>#REF!</v>
      </c>
      <c r="C61" s="714" t="s">
        <v>424</v>
      </c>
      <c r="D61" s="715" t="s">
        <v>602</v>
      </c>
      <c r="E61" s="715" t="s">
        <v>362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591</v>
      </c>
      <c r="B62" s="766" t="s">
        <v>672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592</v>
      </c>
      <c r="B63" s="765" t="e">
        <f>#REF!</f>
        <v>#REF!</v>
      </c>
      <c r="C63" s="770">
        <v>968</v>
      </c>
      <c r="D63" s="724">
        <v>113</v>
      </c>
      <c r="E63" s="724" t="s">
        <v>673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637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638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735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736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737</v>
      </c>
      <c r="B68" s="766" t="s">
        <v>678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738</v>
      </c>
      <c r="B69" s="765" t="e">
        <f>#REF!</f>
        <v>#REF!</v>
      </c>
      <c r="C69" s="769">
        <v>968</v>
      </c>
      <c r="D69" s="722">
        <v>113</v>
      </c>
      <c r="E69" s="722" t="s">
        <v>676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439</v>
      </c>
      <c r="B70" s="861" t="s">
        <v>192</v>
      </c>
      <c r="C70" s="789" t="s">
        <v>424</v>
      </c>
      <c r="D70" s="790" t="s">
        <v>361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255</v>
      </c>
      <c r="B71" s="862" t="s">
        <v>601</v>
      </c>
      <c r="C71" s="792" t="s">
        <v>424</v>
      </c>
      <c r="D71" s="793" t="s">
        <v>315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481</v>
      </c>
      <c r="B72" s="766" t="s">
        <v>696</v>
      </c>
      <c r="C72" s="725" t="s">
        <v>424</v>
      </c>
      <c r="D72" s="726" t="s">
        <v>315</v>
      </c>
      <c r="E72" s="726" t="s">
        <v>485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69</v>
      </c>
      <c r="B73" s="766" t="s">
        <v>684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116</v>
      </c>
      <c r="B74" s="765" t="e">
        <f>#REF!</f>
        <v>#REF!</v>
      </c>
      <c r="C74" s="769">
        <v>968</v>
      </c>
      <c r="D74" s="722">
        <v>309</v>
      </c>
      <c r="E74" s="722" t="s">
        <v>685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171</v>
      </c>
      <c r="B75" s="869" t="s">
        <v>682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117</v>
      </c>
      <c r="B76" s="765" t="e">
        <f>#REF!</f>
        <v>#REF!</v>
      </c>
      <c r="C76" s="769">
        <v>968</v>
      </c>
      <c r="D76" s="722">
        <v>309</v>
      </c>
      <c r="E76" s="722" t="s">
        <v>683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518</v>
      </c>
      <c r="B77" s="766" t="s">
        <v>680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424</v>
      </c>
      <c r="D78" s="732" t="s">
        <v>315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440</v>
      </c>
      <c r="B79" s="861" t="s">
        <v>574</v>
      </c>
      <c r="C79" s="789" t="s">
        <v>424</v>
      </c>
      <c r="D79" s="790" t="s">
        <v>585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256</v>
      </c>
      <c r="B80" s="801" t="s">
        <v>606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77</v>
      </c>
      <c r="B81" s="766" t="s">
        <v>675</v>
      </c>
      <c r="C81" s="735">
        <v>968</v>
      </c>
      <c r="D81" s="727">
        <v>401</v>
      </c>
      <c r="E81" s="727" t="s">
        <v>607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740</v>
      </c>
      <c r="B82" s="765" t="s">
        <v>655</v>
      </c>
      <c r="C82" s="769">
        <v>968</v>
      </c>
      <c r="D82" s="722">
        <v>401</v>
      </c>
      <c r="E82" s="722" t="s">
        <v>607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520</v>
      </c>
      <c r="B83" s="801" t="s">
        <v>712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70</v>
      </c>
      <c r="B84" s="766" t="s">
        <v>713</v>
      </c>
      <c r="C84" s="735">
        <v>968</v>
      </c>
      <c r="D84" s="727">
        <v>410</v>
      </c>
      <c r="E84" s="727" t="s">
        <v>711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608</v>
      </c>
      <c r="B85" s="765" t="s">
        <v>653</v>
      </c>
      <c r="C85" s="769">
        <v>968</v>
      </c>
      <c r="D85" s="722">
        <v>410</v>
      </c>
      <c r="E85" s="722" t="s">
        <v>711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575</v>
      </c>
      <c r="C86" s="792" t="s">
        <v>424</v>
      </c>
      <c r="D86" s="793" t="s">
        <v>584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70</v>
      </c>
      <c r="B87" s="766" t="s">
        <v>577</v>
      </c>
      <c r="C87" s="735">
        <v>968</v>
      </c>
      <c r="D87" s="727">
        <v>412</v>
      </c>
      <c r="E87" s="727" t="s">
        <v>576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741</v>
      </c>
      <c r="B88" s="765" t="e">
        <f>#REF!</f>
        <v>#REF!</v>
      </c>
      <c r="C88" s="770">
        <v>968</v>
      </c>
      <c r="D88" s="724">
        <v>412</v>
      </c>
      <c r="E88" s="724" t="s">
        <v>576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441</v>
      </c>
      <c r="B89" s="861" t="s">
        <v>194</v>
      </c>
      <c r="C89" s="789" t="s">
        <v>424</v>
      </c>
      <c r="D89" s="790" t="s">
        <v>304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296</v>
      </c>
      <c r="B90" s="862" t="s">
        <v>305</v>
      </c>
      <c r="C90" s="792" t="s">
        <v>424</v>
      </c>
      <c r="D90" s="793" t="s">
        <v>306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71</v>
      </c>
      <c r="B91" s="870" t="s">
        <v>697</v>
      </c>
      <c r="C91" s="733" t="s">
        <v>424</v>
      </c>
      <c r="D91" s="734" t="s">
        <v>306</v>
      </c>
      <c r="E91" s="734" t="s">
        <v>307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72</v>
      </c>
      <c r="B92" s="871" t="e">
        <f>#REF!</f>
        <v>#REF!</v>
      </c>
      <c r="C92" s="725" t="s">
        <v>424</v>
      </c>
      <c r="D92" s="726" t="s">
        <v>306</v>
      </c>
      <c r="E92" s="726" t="s">
        <v>309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609</v>
      </c>
      <c r="B93" s="765" t="e">
        <f>#REF!</f>
        <v>#REF!</v>
      </c>
      <c r="C93" s="714" t="s">
        <v>424</v>
      </c>
      <c r="D93" s="715" t="s">
        <v>306</v>
      </c>
      <c r="E93" s="715" t="s">
        <v>309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610</v>
      </c>
      <c r="B94" s="871" t="s">
        <v>698</v>
      </c>
      <c r="C94" s="725" t="s">
        <v>424</v>
      </c>
      <c r="D94" s="726" t="s">
        <v>306</v>
      </c>
      <c r="E94" s="726" t="s">
        <v>310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611</v>
      </c>
      <c r="B95" s="765" t="e">
        <f>#REF!</f>
        <v>#REF!</v>
      </c>
      <c r="C95" s="714" t="s">
        <v>424</v>
      </c>
      <c r="D95" s="715" t="s">
        <v>306</v>
      </c>
      <c r="E95" s="715" t="s">
        <v>310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612</v>
      </c>
      <c r="B96" s="863" t="s">
        <v>24</v>
      </c>
      <c r="C96" s="725" t="s">
        <v>424</v>
      </c>
      <c r="D96" s="726" t="s">
        <v>306</v>
      </c>
      <c r="E96" s="726" t="s">
        <v>311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613</v>
      </c>
      <c r="B97" s="765" t="e">
        <f>#REF!</f>
        <v>#REF!</v>
      </c>
      <c r="C97" s="714" t="s">
        <v>424</v>
      </c>
      <c r="D97" s="715" t="s">
        <v>306</v>
      </c>
      <c r="E97" s="715" t="s">
        <v>311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699</v>
      </c>
      <c r="B98" s="863" t="s">
        <v>595</v>
      </c>
      <c r="C98" s="725" t="s">
        <v>424</v>
      </c>
      <c r="D98" s="726" t="s">
        <v>306</v>
      </c>
      <c r="E98" s="726" t="s">
        <v>313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700</v>
      </c>
      <c r="B99" s="765" t="e">
        <f>#REF!</f>
        <v>#REF!</v>
      </c>
      <c r="C99" s="714" t="s">
        <v>424</v>
      </c>
      <c r="D99" s="715" t="s">
        <v>306</v>
      </c>
      <c r="E99" s="715" t="s">
        <v>313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614</v>
      </c>
      <c r="B100" s="870" t="s">
        <v>686</v>
      </c>
      <c r="C100" s="733" t="s">
        <v>424</v>
      </c>
      <c r="D100" s="734" t="s">
        <v>306</v>
      </c>
      <c r="E100" s="734" t="s">
        <v>314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615</v>
      </c>
      <c r="B101" s="863" t="s">
        <v>355</v>
      </c>
      <c r="C101" s="725" t="s">
        <v>424</v>
      </c>
      <c r="D101" s="726" t="s">
        <v>306</v>
      </c>
      <c r="E101" s="726" t="s">
        <v>356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616</v>
      </c>
      <c r="B102" s="765" t="e">
        <f>#REF!</f>
        <v>#REF!</v>
      </c>
      <c r="C102" s="714" t="s">
        <v>424</v>
      </c>
      <c r="D102" s="715" t="s">
        <v>306</v>
      </c>
      <c r="E102" s="715" t="s">
        <v>356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617</v>
      </c>
      <c r="B103" s="871" t="s">
        <v>357</v>
      </c>
      <c r="C103" s="725" t="s">
        <v>424</v>
      </c>
      <c r="D103" s="726" t="s">
        <v>306</v>
      </c>
      <c r="E103" s="726" t="s">
        <v>301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618</v>
      </c>
      <c r="B104" s="765" t="e">
        <f>#REF!</f>
        <v>#REF!</v>
      </c>
      <c r="C104" s="714" t="s">
        <v>424</v>
      </c>
      <c r="D104" s="715" t="s">
        <v>306</v>
      </c>
      <c r="E104" s="715" t="s">
        <v>301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619</v>
      </c>
      <c r="B105" s="871" t="s">
        <v>300</v>
      </c>
      <c r="C105" s="725" t="s">
        <v>424</v>
      </c>
      <c r="D105" s="726" t="s">
        <v>306</v>
      </c>
      <c r="E105" s="726" t="s">
        <v>687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620</v>
      </c>
      <c r="B106" s="765" t="e">
        <f>#REF!</f>
        <v>#REF!</v>
      </c>
      <c r="C106" s="714" t="s">
        <v>424</v>
      </c>
      <c r="D106" s="715" t="s">
        <v>306</v>
      </c>
      <c r="E106" s="715" t="s">
        <v>687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621</v>
      </c>
      <c r="B107" s="872" t="s">
        <v>471</v>
      </c>
      <c r="C107" s="733" t="s">
        <v>424</v>
      </c>
      <c r="D107" s="734" t="s">
        <v>306</v>
      </c>
      <c r="E107" s="734" t="s">
        <v>472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622</v>
      </c>
      <c r="B108" s="766" t="s">
        <v>688</v>
      </c>
      <c r="C108" s="725" t="s">
        <v>424</v>
      </c>
      <c r="D108" s="726" t="s">
        <v>306</v>
      </c>
      <c r="E108" s="726" t="s">
        <v>470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623</v>
      </c>
      <c r="B109" s="765" t="e">
        <f>#REF!</f>
        <v>#REF!</v>
      </c>
      <c r="C109" s="714" t="s">
        <v>424</v>
      </c>
      <c r="D109" s="715" t="s">
        <v>306</v>
      </c>
      <c r="E109" s="715" t="s">
        <v>470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624</v>
      </c>
      <c r="B110" s="766" t="s">
        <v>689</v>
      </c>
      <c r="C110" s="725" t="s">
        <v>424</v>
      </c>
      <c r="D110" s="726" t="s">
        <v>306</v>
      </c>
      <c r="E110" s="726" t="s">
        <v>473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625</v>
      </c>
      <c r="B111" s="765" t="e">
        <f>#REF!</f>
        <v>#REF!</v>
      </c>
      <c r="C111" s="714" t="s">
        <v>424</v>
      </c>
      <c r="D111" s="715" t="s">
        <v>306</v>
      </c>
      <c r="E111" s="715" t="s">
        <v>473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626</v>
      </c>
      <c r="B112" s="766" t="s">
        <v>708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627</v>
      </c>
      <c r="B113" s="765" t="e">
        <f>#REF!</f>
        <v>#REF!</v>
      </c>
      <c r="C113" s="714" t="s">
        <v>424</v>
      </c>
      <c r="D113" s="715" t="s">
        <v>306</v>
      </c>
      <c r="E113" s="715" t="s">
        <v>707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709</v>
      </c>
      <c r="B114" s="766" t="s">
        <v>691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710</v>
      </c>
      <c r="B115" s="765" t="e">
        <f>#REF!</f>
        <v>#REF!</v>
      </c>
      <c r="C115" s="714" t="s">
        <v>424</v>
      </c>
      <c r="D115" s="715" t="s">
        <v>306</v>
      </c>
      <c r="E115" s="715" t="s">
        <v>690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628</v>
      </c>
      <c r="B116" s="872" t="s">
        <v>692</v>
      </c>
      <c r="C116" s="733" t="s">
        <v>424</v>
      </c>
      <c r="D116" s="734" t="s">
        <v>306</v>
      </c>
      <c r="E116" s="734" t="s">
        <v>474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629</v>
      </c>
      <c r="B117" s="766" t="s">
        <v>693</v>
      </c>
      <c r="C117" s="725" t="s">
        <v>424</v>
      </c>
      <c r="D117" s="726" t="s">
        <v>306</v>
      </c>
      <c r="E117" s="726" t="s">
        <v>475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630</v>
      </c>
      <c r="B118" s="765" t="e">
        <f>#REF!</f>
        <v>#REF!</v>
      </c>
      <c r="C118" s="714" t="s">
        <v>424</v>
      </c>
      <c r="D118" s="715" t="s">
        <v>306</v>
      </c>
      <c r="E118" s="715" t="s">
        <v>475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631</v>
      </c>
      <c r="B119" s="766" t="s">
        <v>694</v>
      </c>
      <c r="C119" s="725" t="s">
        <v>424</v>
      </c>
      <c r="D119" s="726" t="s">
        <v>306</v>
      </c>
      <c r="E119" s="726" t="s">
        <v>489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632</v>
      </c>
      <c r="B120" s="765" t="e">
        <f>#REF!</f>
        <v>#REF!</v>
      </c>
      <c r="C120" s="714" t="s">
        <v>424</v>
      </c>
      <c r="D120" s="715" t="s">
        <v>306</v>
      </c>
      <c r="E120" s="715" t="s">
        <v>489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701</v>
      </c>
      <c r="B121" s="871" t="s">
        <v>112</v>
      </c>
      <c r="C121" s="725" t="s">
        <v>424</v>
      </c>
      <c r="D121" s="726" t="s">
        <v>306</v>
      </c>
      <c r="E121" s="726" t="s">
        <v>582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702</v>
      </c>
      <c r="B122" s="765" t="e">
        <f>#REF!</f>
        <v>#REF!</v>
      </c>
      <c r="C122" s="714" t="s">
        <v>424</v>
      </c>
      <c r="D122" s="715" t="s">
        <v>306</v>
      </c>
      <c r="E122" s="715" t="s">
        <v>582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442</v>
      </c>
      <c r="B123" s="861" t="s">
        <v>492</v>
      </c>
      <c r="C123" s="789" t="s">
        <v>424</v>
      </c>
      <c r="D123" s="790" t="s">
        <v>493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297</v>
      </c>
      <c r="B124" s="862" t="s">
        <v>495</v>
      </c>
      <c r="C124" s="792" t="s">
        <v>424</v>
      </c>
      <c r="D124" s="793" t="s">
        <v>494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496</v>
      </c>
      <c r="C125" s="725" t="s">
        <v>424</v>
      </c>
      <c r="D125" s="726" t="s">
        <v>494</v>
      </c>
      <c r="E125" s="726" t="s">
        <v>497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424</v>
      </c>
      <c r="D126" s="732" t="s">
        <v>494</v>
      </c>
      <c r="E126" s="732" t="s">
        <v>497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443</v>
      </c>
      <c r="B127" s="861" t="s">
        <v>201</v>
      </c>
      <c r="C127" s="789" t="s">
        <v>424</v>
      </c>
      <c r="D127" s="790" t="s">
        <v>285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73</v>
      </c>
      <c r="B128" s="862" t="s">
        <v>714</v>
      </c>
      <c r="C128" s="792" t="s">
        <v>424</v>
      </c>
      <c r="D128" s="793" t="s">
        <v>715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74</v>
      </c>
      <c r="B129" s="863" t="s">
        <v>722</v>
      </c>
      <c r="C129" s="725" t="s">
        <v>424</v>
      </c>
      <c r="D129" s="726" t="s">
        <v>715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75</v>
      </c>
      <c r="B130" s="863" t="s">
        <v>725</v>
      </c>
      <c r="C130" s="725" t="s">
        <v>424</v>
      </c>
      <c r="D130" s="726" t="s">
        <v>715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746</v>
      </c>
      <c r="B131" s="765" t="e">
        <f>#REF!</f>
        <v>#REF!</v>
      </c>
      <c r="C131" s="714" t="s">
        <v>424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747</v>
      </c>
      <c r="B132" s="766" t="s">
        <v>726</v>
      </c>
      <c r="C132" s="725" t="s">
        <v>424</v>
      </c>
      <c r="D132" s="726" t="s">
        <v>715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748</v>
      </c>
      <c r="B133" s="765" t="e">
        <f>#REF!</f>
        <v>#REF!</v>
      </c>
      <c r="C133" s="714" t="s">
        <v>424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284</v>
      </c>
      <c r="C134" s="792" t="s">
        <v>424</v>
      </c>
      <c r="D134" s="793" t="s">
        <v>286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739</v>
      </c>
      <c r="C135" s="725" t="s">
        <v>424</v>
      </c>
      <c r="D135" s="726" t="s">
        <v>286</v>
      </c>
      <c r="E135" s="726" t="s">
        <v>187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424</v>
      </c>
      <c r="D136" s="715" t="s">
        <v>286</v>
      </c>
      <c r="E136" s="715" t="s">
        <v>187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643</v>
      </c>
      <c r="B137" s="863" t="s">
        <v>288</v>
      </c>
      <c r="C137" s="725" t="s">
        <v>424</v>
      </c>
      <c r="D137" s="726" t="s">
        <v>286</v>
      </c>
      <c r="E137" s="726" t="s">
        <v>188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644</v>
      </c>
      <c r="B138" s="765" t="e">
        <f>#REF!</f>
        <v>#REF!</v>
      </c>
      <c r="C138" s="714" t="s">
        <v>424</v>
      </c>
      <c r="D138" s="715" t="s">
        <v>286</v>
      </c>
      <c r="E138" s="715" t="s">
        <v>188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382</v>
      </c>
      <c r="B139" s="874" t="s">
        <v>10</v>
      </c>
      <c r="C139" s="795" t="s">
        <v>424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385</v>
      </c>
      <c r="B140" s="766" t="s">
        <v>677</v>
      </c>
      <c r="C140" s="725" t="s">
        <v>424</v>
      </c>
      <c r="D140" s="726" t="s">
        <v>14</v>
      </c>
      <c r="E140" s="726" t="s">
        <v>316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386</v>
      </c>
      <c r="B141" s="765" t="e">
        <f>#REF!</f>
        <v>#REF!</v>
      </c>
      <c r="C141" s="731" t="s">
        <v>424</v>
      </c>
      <c r="D141" s="732" t="s">
        <v>14</v>
      </c>
      <c r="E141" s="732" t="s">
        <v>316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593</v>
      </c>
      <c r="B142" s="766" t="s">
        <v>679</v>
      </c>
      <c r="C142" s="725" t="s">
        <v>424</v>
      </c>
      <c r="D142" s="726" t="s">
        <v>14</v>
      </c>
      <c r="E142" s="726" t="s">
        <v>121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594</v>
      </c>
      <c r="B143" s="765" t="e">
        <f>#REF!</f>
        <v>#REF!</v>
      </c>
      <c r="C143" s="731" t="s">
        <v>424</v>
      </c>
      <c r="D143" s="732" t="s">
        <v>14</v>
      </c>
      <c r="E143" s="732" t="s">
        <v>121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358</v>
      </c>
      <c r="B144" s="861" t="s">
        <v>596</v>
      </c>
      <c r="C144" s="789" t="s">
        <v>424</v>
      </c>
      <c r="D144" s="790" t="s">
        <v>289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383</v>
      </c>
      <c r="B145" s="862" t="s">
        <v>453</v>
      </c>
      <c r="C145" s="792" t="s">
        <v>424</v>
      </c>
      <c r="D145" s="793" t="s">
        <v>290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387</v>
      </c>
      <c r="B146" s="871" t="s">
        <v>704</v>
      </c>
      <c r="C146" s="725" t="s">
        <v>424</v>
      </c>
      <c r="D146" s="737" t="s">
        <v>290</v>
      </c>
      <c r="E146" s="737" t="s">
        <v>703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388</v>
      </c>
      <c r="B147" s="765" t="e">
        <f>#REF!</f>
        <v>#REF!</v>
      </c>
      <c r="C147" s="714" t="s">
        <v>424</v>
      </c>
      <c r="D147" s="715" t="s">
        <v>290</v>
      </c>
      <c r="E147" s="715" t="s">
        <v>703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635</v>
      </c>
      <c r="B148" s="766" t="s">
        <v>586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636</v>
      </c>
      <c r="B149" s="765" t="e">
        <f>#REF!</f>
        <v>#REF!</v>
      </c>
      <c r="C149" s="770">
        <v>968</v>
      </c>
      <c r="D149" s="724">
        <v>801</v>
      </c>
      <c r="E149" s="724" t="s">
        <v>705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113</v>
      </c>
      <c r="B150" s="875" t="s">
        <v>202</v>
      </c>
      <c r="C150" s="789" t="s">
        <v>424</v>
      </c>
      <c r="D150" s="806" t="s">
        <v>251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639</v>
      </c>
      <c r="C151" s="795" t="s">
        <v>424</v>
      </c>
      <c r="D151" s="797" t="s">
        <v>642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424</v>
      </c>
      <c r="D152" s="737" t="s">
        <v>642</v>
      </c>
      <c r="E152" s="727" t="s">
        <v>641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720</v>
      </c>
      <c r="C153" s="714" t="s">
        <v>424</v>
      </c>
      <c r="D153" s="739" t="s">
        <v>642</v>
      </c>
      <c r="E153" s="829" t="s">
        <v>641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50</v>
      </c>
      <c r="B154" s="865" t="s">
        <v>460</v>
      </c>
      <c r="C154" s="795" t="s">
        <v>424</v>
      </c>
      <c r="D154" s="797" t="s">
        <v>534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51</v>
      </c>
      <c r="B155" s="766" t="s">
        <v>45</v>
      </c>
      <c r="C155" s="725" t="s">
        <v>424</v>
      </c>
      <c r="D155" s="737" t="s">
        <v>534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52</v>
      </c>
      <c r="B156" s="765" t="s">
        <v>512</v>
      </c>
      <c r="C156" s="714" t="s">
        <v>424</v>
      </c>
      <c r="D156" s="739" t="s">
        <v>534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742</v>
      </c>
      <c r="B157" s="863" t="s">
        <v>33</v>
      </c>
      <c r="C157" s="725" t="s">
        <v>424</v>
      </c>
      <c r="D157" s="737" t="s">
        <v>534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743</v>
      </c>
      <c r="B158" s="864" t="s">
        <v>512</v>
      </c>
      <c r="C158" s="714" t="s">
        <v>424</v>
      </c>
      <c r="D158" s="739" t="s">
        <v>534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744</v>
      </c>
      <c r="B159" s="863" t="s">
        <v>398</v>
      </c>
      <c r="C159" s="725" t="s">
        <v>424</v>
      </c>
      <c r="D159" s="737" t="s">
        <v>534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745</v>
      </c>
      <c r="B160" s="876" t="s">
        <v>512</v>
      </c>
      <c r="C160" s="731" t="s">
        <v>424</v>
      </c>
      <c r="D160" s="741" t="s">
        <v>534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570</v>
      </c>
      <c r="C161" s="808" t="s">
        <v>571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438</v>
      </c>
      <c r="B162" s="878" t="s">
        <v>81</v>
      </c>
      <c r="C162" s="810" t="s">
        <v>571</v>
      </c>
      <c r="D162" s="811" t="s">
        <v>349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50</v>
      </c>
      <c r="B163" s="868" t="s">
        <v>16</v>
      </c>
      <c r="C163" s="795">
        <v>917</v>
      </c>
      <c r="D163" s="796" t="s">
        <v>389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51</v>
      </c>
      <c r="B164" s="766" t="s">
        <v>119</v>
      </c>
      <c r="C164" s="735">
        <v>917</v>
      </c>
      <c r="D164" s="727" t="s">
        <v>389</v>
      </c>
      <c r="E164" s="727" t="s">
        <v>120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52</v>
      </c>
      <c r="B165" s="879" t="s">
        <v>322</v>
      </c>
      <c r="C165" s="746">
        <v>917</v>
      </c>
      <c r="D165" s="747" t="s">
        <v>389</v>
      </c>
      <c r="E165" s="747" t="s">
        <v>120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587</v>
      </c>
      <c r="B166" s="880" t="s">
        <v>578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645</v>
      </c>
      <c r="B167" s="881" t="s">
        <v>579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646</v>
      </c>
      <c r="B168" s="766" t="s">
        <v>459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647</v>
      </c>
      <c r="B169" s="882" t="e">
        <f>#REF!</f>
        <v>#REF!</v>
      </c>
      <c r="C169" s="722">
        <v>968</v>
      </c>
      <c r="D169" s="722">
        <v>1102</v>
      </c>
      <c r="E169" s="722" t="s">
        <v>674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156</v>
      </c>
      <c r="B170" s="882" t="e">
        <f>#REF!</f>
        <v>#REF!</v>
      </c>
      <c r="C170" s="722">
        <v>968</v>
      </c>
      <c r="D170" s="722">
        <v>1102</v>
      </c>
      <c r="E170" s="722" t="s">
        <v>674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157</v>
      </c>
      <c r="B171" s="882" t="e">
        <f>#REF!</f>
        <v>#REF!</v>
      </c>
      <c r="C171" s="722">
        <v>968</v>
      </c>
      <c r="D171" s="722">
        <v>1102</v>
      </c>
      <c r="E171" s="722" t="s">
        <v>674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588</v>
      </c>
      <c r="B172" s="883" t="s">
        <v>580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717</v>
      </c>
      <c r="B173" s="884" t="s">
        <v>454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718</v>
      </c>
      <c r="B174" s="764" t="s">
        <v>695</v>
      </c>
      <c r="C174" s="773">
        <v>968</v>
      </c>
      <c r="D174" s="774">
        <v>1202</v>
      </c>
      <c r="E174" s="774" t="s">
        <v>458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719</v>
      </c>
      <c r="B175" s="885" t="e">
        <f>#REF!</f>
        <v>#REF!</v>
      </c>
      <c r="C175" s="886">
        <v>968</v>
      </c>
      <c r="D175" s="887">
        <v>1202</v>
      </c>
      <c r="E175" s="887" t="s">
        <v>458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253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74" t="s">
        <v>754</v>
      </c>
      <c r="C177" s="1475"/>
      <c r="D177" s="1475"/>
      <c r="E177" s="1475"/>
      <c r="F177" s="1476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77" t="s">
        <v>765</v>
      </c>
      <c r="C178" s="1478"/>
      <c r="D178" s="1478"/>
      <c r="E178" s="1478"/>
      <c r="F178" s="1479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80" t="s">
        <v>763</v>
      </c>
      <c r="C179" s="1481"/>
      <c r="D179" s="1481"/>
      <c r="E179" s="1481"/>
      <c r="F179" s="1482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83" t="s">
        <v>755</v>
      </c>
      <c r="C180" s="1484"/>
      <c r="D180" s="1484"/>
      <c r="E180" s="1484"/>
      <c r="F180" s="1485"/>
      <c r="G180" s="963"/>
      <c r="H180" s="963"/>
      <c r="I180" s="840" t="s">
        <v>758</v>
      </c>
      <c r="J180" s="948" t="s">
        <v>759</v>
      </c>
      <c r="K180" s="949" t="s">
        <v>760</v>
      </c>
    </row>
    <row r="181" spans="2:11" ht="15">
      <c r="B181" s="1465" t="str">
        <f>Доходы!D22</f>
        <v>Налог на доходы физических лиц</v>
      </c>
      <c r="C181" s="1466"/>
      <c r="D181" s="1466"/>
      <c r="E181" s="1466"/>
      <c r="F181" s="1467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65" t="e">
        <f>Доходы!#REF!</f>
        <v>#REF!</v>
      </c>
      <c r="C182" s="1466"/>
      <c r="D182" s="1466"/>
      <c r="E182" s="1466"/>
      <c r="F182" s="1467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65" t="e">
        <f>Доходы!#REF!</f>
        <v>#REF!</v>
      </c>
      <c r="C183" s="1466"/>
      <c r="D183" s="1466"/>
      <c r="E183" s="1466"/>
      <c r="F183" s="1467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68" t="s">
        <v>762</v>
      </c>
      <c r="C184" s="1469"/>
      <c r="D184" s="1469"/>
      <c r="E184" s="1469"/>
      <c r="F184" s="1470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144</v>
      </c>
    </row>
    <row r="187" spans="2:11" ht="15">
      <c r="B187" s="1471" t="s">
        <v>764</v>
      </c>
      <c r="C187" s="1471"/>
      <c r="D187" s="1471"/>
      <c r="E187" s="1471"/>
      <c r="F187" s="1471"/>
      <c r="G187" s="1471"/>
      <c r="H187" s="1471"/>
      <c r="I187" s="1471"/>
      <c r="J187" s="1471"/>
      <c r="K187" s="1471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489"/>
      <c r="B1" s="1489"/>
      <c r="C1" s="1486" t="s">
        <v>796</v>
      </c>
      <c r="D1" s="1486"/>
      <c r="E1" s="1486"/>
    </row>
    <row r="2" spans="1:5" ht="14.25">
      <c r="A2" s="1486" t="s">
        <v>323</v>
      </c>
      <c r="B2" s="1486"/>
      <c r="C2" s="1486"/>
      <c r="D2" s="1486"/>
      <c r="E2" s="1486"/>
    </row>
    <row r="3" spans="1:5" ht="14.25">
      <c r="A3" s="527"/>
      <c r="B3" s="1486" t="s">
        <v>798</v>
      </c>
      <c r="C3" s="1487"/>
      <c r="D3" s="1487"/>
      <c r="E3" s="1487"/>
    </row>
    <row r="4" spans="1:5" ht="14.25">
      <c r="A4" s="527"/>
      <c r="B4" s="1486" t="s">
        <v>800</v>
      </c>
      <c r="C4" s="1487"/>
      <c r="D4" s="1487"/>
      <c r="E4" s="1487"/>
    </row>
    <row r="5" spans="1:5" ht="14.25">
      <c r="A5" s="527"/>
      <c r="B5" s="1486" t="s">
        <v>323</v>
      </c>
      <c r="C5" s="1486"/>
      <c r="D5" s="1486"/>
      <c r="E5" s="1486"/>
    </row>
    <row r="6" spans="1:5" ht="14.25">
      <c r="A6" s="527"/>
      <c r="B6" s="1486" t="s">
        <v>799</v>
      </c>
      <c r="C6" s="1487"/>
      <c r="D6" s="1487"/>
      <c r="E6" s="1487"/>
    </row>
    <row r="7" spans="1:5" ht="48.75" customHeight="1">
      <c r="A7" s="1488" t="s">
        <v>797</v>
      </c>
      <c r="B7" s="1488"/>
      <c r="C7" s="1488"/>
      <c r="D7" s="1488"/>
      <c r="E7" s="1488"/>
    </row>
    <row r="8" spans="1:5" ht="17.25">
      <c r="A8" s="1408" t="s">
        <v>794</v>
      </c>
      <c r="B8" s="1408"/>
      <c r="C8" s="1408"/>
      <c r="D8" s="1408"/>
      <c r="E8" s="1408"/>
    </row>
    <row r="9" spans="1:5" ht="13.5" customHeight="1" thickBot="1">
      <c r="A9" s="88"/>
      <c r="B9" s="1407" t="s">
        <v>184</v>
      </c>
      <c r="C9" s="1407"/>
      <c r="D9" s="1407"/>
      <c r="E9" s="1407"/>
    </row>
    <row r="10" spans="1:5" ht="13.5" thickBot="1">
      <c r="A10" s="1064" t="s">
        <v>558</v>
      </c>
      <c r="B10" s="1065" t="s">
        <v>185</v>
      </c>
      <c r="C10" s="1065" t="s">
        <v>788</v>
      </c>
      <c r="D10" s="1065" t="s">
        <v>789</v>
      </c>
      <c r="E10" s="1066" t="s">
        <v>233</v>
      </c>
    </row>
    <row r="11" spans="1:5" ht="12.75">
      <c r="A11" s="1088" t="s">
        <v>486</v>
      </c>
      <c r="B11" s="1089">
        <v>2</v>
      </c>
      <c r="C11" s="1090" t="s">
        <v>364</v>
      </c>
      <c r="D11" s="1091" t="s">
        <v>445</v>
      </c>
      <c r="E11" s="1092">
        <v>5</v>
      </c>
    </row>
    <row r="12" spans="1:5" ht="12.75">
      <c r="A12" s="1098" t="s">
        <v>486</v>
      </c>
      <c r="B12" s="1099" t="s">
        <v>81</v>
      </c>
      <c r="C12" s="1098" t="s">
        <v>778</v>
      </c>
      <c r="D12" s="1098"/>
      <c r="E12" s="1100" t="e">
        <f>SUM(E13:E17)</f>
        <v>#REF!</v>
      </c>
    </row>
    <row r="13" spans="1:5" ht="28.5" customHeight="1">
      <c r="A13" s="1086" t="s">
        <v>210</v>
      </c>
      <c r="B13" s="1103" t="e">
        <f>#REF!</f>
        <v>#REF!</v>
      </c>
      <c r="C13" s="1086" t="s">
        <v>778</v>
      </c>
      <c r="D13" s="1086" t="s">
        <v>779</v>
      </c>
      <c r="E13" s="1104" t="e">
        <f>#REF!</f>
        <v>#REF!</v>
      </c>
    </row>
    <row r="14" spans="1:5" ht="39" customHeight="1">
      <c r="A14" s="1086" t="s">
        <v>198</v>
      </c>
      <c r="B14" s="1105" t="e">
        <f>#REF!</f>
        <v>#REF!</v>
      </c>
      <c r="C14" s="1086" t="s">
        <v>778</v>
      </c>
      <c r="D14" s="1086" t="s">
        <v>780</v>
      </c>
      <c r="E14" s="1104" t="e">
        <f>#REF!</f>
        <v>#REF!</v>
      </c>
    </row>
    <row r="15" spans="1:5" ht="38.25" customHeight="1">
      <c r="A15" s="1086" t="s">
        <v>444</v>
      </c>
      <c r="B15" s="1105" t="e">
        <f>#REF!</f>
        <v>#REF!</v>
      </c>
      <c r="C15" s="1086" t="s">
        <v>778</v>
      </c>
      <c r="D15" s="1086" t="s">
        <v>781</v>
      </c>
      <c r="E15" s="1104" t="e">
        <f>#REF!</f>
        <v>#REF!</v>
      </c>
    </row>
    <row r="16" spans="1:5" ht="12.75">
      <c r="A16" s="1086" t="s">
        <v>335</v>
      </c>
      <c r="B16" s="1103" t="e">
        <f>#REF!</f>
        <v>#REF!</v>
      </c>
      <c r="C16" s="1086" t="s">
        <v>778</v>
      </c>
      <c r="D16" s="1086" t="s">
        <v>73</v>
      </c>
      <c r="E16" s="1104" t="e">
        <f>#REF!</f>
        <v>#REF!</v>
      </c>
    </row>
    <row r="17" spans="1:5" ht="12.75">
      <c r="A17" s="1086" t="s">
        <v>465</v>
      </c>
      <c r="B17" s="1103" t="e">
        <f>#REF!</f>
        <v>#REF!</v>
      </c>
      <c r="C17" s="1086" t="s">
        <v>778</v>
      </c>
      <c r="D17" s="1086" t="s">
        <v>382</v>
      </c>
      <c r="E17" s="1104" t="e">
        <f>#REF!+#REF!</f>
        <v>#REF!</v>
      </c>
    </row>
    <row r="18" spans="1:5" ht="25.5" customHeight="1">
      <c r="A18" s="1098" t="s">
        <v>536</v>
      </c>
      <c r="B18" s="1099" t="e">
        <f>#REF!</f>
        <v>#REF!</v>
      </c>
      <c r="C18" s="1098" t="s">
        <v>780</v>
      </c>
      <c r="D18" s="1098"/>
      <c r="E18" s="1100" t="e">
        <f>E19</f>
        <v>#REF!</v>
      </c>
    </row>
    <row r="19" spans="1:5" ht="12.75">
      <c r="A19" s="1086" t="s">
        <v>243</v>
      </c>
      <c r="B19" s="1103" t="e">
        <f>#REF!</f>
        <v>#REF!</v>
      </c>
      <c r="C19" s="1086" t="s">
        <v>780</v>
      </c>
      <c r="D19" s="1086" t="s">
        <v>783</v>
      </c>
      <c r="E19" s="1104" t="e">
        <f>#REF!</f>
        <v>#REF!</v>
      </c>
    </row>
    <row r="20" spans="1:5" ht="12.75">
      <c r="A20" s="1098" t="s">
        <v>364</v>
      </c>
      <c r="B20" s="1099" t="e">
        <f>#REF!</f>
        <v>#REF!</v>
      </c>
      <c r="C20" s="1098" t="s">
        <v>781</v>
      </c>
      <c r="D20" s="1098"/>
      <c r="E20" s="1100" t="e">
        <f>SUM(E21:E22)</f>
        <v>#REF!</v>
      </c>
    </row>
    <row r="21" spans="1:5" ht="12.75">
      <c r="A21" s="1086" t="s">
        <v>200</v>
      </c>
      <c r="B21" s="1103" t="e">
        <f>#REF!</f>
        <v>#REF!</v>
      </c>
      <c r="C21" s="1086" t="s">
        <v>781</v>
      </c>
      <c r="D21" s="1086" t="s">
        <v>778</v>
      </c>
      <c r="E21" s="1104" t="e">
        <f>#REF!</f>
        <v>#REF!</v>
      </c>
    </row>
    <row r="22" spans="1:5" ht="12.75">
      <c r="A22" s="1086" t="s">
        <v>4</v>
      </c>
      <c r="B22" s="1106" t="e">
        <f>#REF!</f>
        <v>#REF!</v>
      </c>
      <c r="C22" s="1086" t="s">
        <v>781</v>
      </c>
      <c r="D22" s="1086" t="s">
        <v>1</v>
      </c>
      <c r="E22" s="1104" t="e">
        <f>#REF!</f>
        <v>#REF!</v>
      </c>
    </row>
    <row r="23" spans="1:5" ht="12.75">
      <c r="A23" s="1098" t="s">
        <v>445</v>
      </c>
      <c r="B23" s="1099" t="e">
        <f>#REF!</f>
        <v>#REF!</v>
      </c>
      <c r="C23" s="1098" t="s">
        <v>784</v>
      </c>
      <c r="D23" s="1098"/>
      <c r="E23" s="1100" t="e">
        <f>E24</f>
        <v>#REF!</v>
      </c>
    </row>
    <row r="24" spans="1:5" ht="12.75">
      <c r="A24" s="1086" t="s">
        <v>446</v>
      </c>
      <c r="B24" s="1103" t="e">
        <f>#REF!</f>
        <v>#REF!</v>
      </c>
      <c r="C24" s="1086" t="s">
        <v>784</v>
      </c>
      <c r="D24" s="1086" t="s">
        <v>780</v>
      </c>
      <c r="E24" s="1104" t="e">
        <f>#REF!</f>
        <v>#REF!</v>
      </c>
    </row>
    <row r="25" spans="1:5" ht="12.75">
      <c r="A25" s="1098" t="s">
        <v>254</v>
      </c>
      <c r="B25" s="1099" t="e">
        <f>#REF!</f>
        <v>#REF!</v>
      </c>
      <c r="C25" s="1098" t="s">
        <v>782</v>
      </c>
      <c r="D25" s="1098"/>
      <c r="E25" s="1100" t="e">
        <f>SUM(E26:E28)</f>
        <v>#REF!</v>
      </c>
    </row>
    <row r="26" spans="1:5" ht="20.25" customHeight="1">
      <c r="A26" s="1086" t="s">
        <v>480</v>
      </c>
      <c r="B26" s="1103" t="e">
        <f>#REF!</f>
        <v>#REF!</v>
      </c>
      <c r="C26" s="1086" t="s">
        <v>782</v>
      </c>
      <c r="D26" s="1086" t="s">
        <v>784</v>
      </c>
      <c r="E26" s="1104" t="e">
        <f>#REF!</f>
        <v>#REF!</v>
      </c>
    </row>
    <row r="27" spans="1:5" ht="12.75">
      <c r="A27" s="1107" t="s">
        <v>517</v>
      </c>
      <c r="B27" s="1105" t="e">
        <f>#REF!</f>
        <v>#REF!</v>
      </c>
      <c r="C27" s="1086" t="s">
        <v>782</v>
      </c>
      <c r="D27" s="1086" t="s">
        <v>782</v>
      </c>
      <c r="E27" s="1104" t="e">
        <f>#REF!</f>
        <v>#REF!</v>
      </c>
    </row>
    <row r="28" spans="1:5" ht="12.75">
      <c r="A28" s="1107" t="s">
        <v>12</v>
      </c>
      <c r="B28" s="1106" t="e">
        <f>#REF!</f>
        <v>#REF!</v>
      </c>
      <c r="C28" s="1086" t="s">
        <v>782</v>
      </c>
      <c r="D28" s="1086" t="s">
        <v>783</v>
      </c>
      <c r="E28" s="1104" t="e">
        <f>#REF!</f>
        <v>#REF!</v>
      </c>
    </row>
    <row r="29" spans="1:5" ht="12.75">
      <c r="A29" s="1101" t="s">
        <v>255</v>
      </c>
      <c r="B29" s="1102" t="e">
        <f>#REF!</f>
        <v>#REF!</v>
      </c>
      <c r="C29" s="1098" t="s">
        <v>786</v>
      </c>
      <c r="D29" s="1098"/>
      <c r="E29" s="1100" t="e">
        <f>SUM(E30:E31)</f>
        <v>#REF!</v>
      </c>
    </row>
    <row r="30" spans="1:5" ht="12.75">
      <c r="A30" s="1107" t="s">
        <v>481</v>
      </c>
      <c r="B30" s="1109" t="e">
        <f>#REF!</f>
        <v>#REF!</v>
      </c>
      <c r="C30" s="1086" t="s">
        <v>786</v>
      </c>
      <c r="D30" s="1086" t="s">
        <v>778</v>
      </c>
      <c r="E30" s="1104" t="e">
        <f>#REF!</f>
        <v>#REF!</v>
      </c>
    </row>
    <row r="31" spans="1:5" ht="12.75">
      <c r="A31" s="1107" t="s">
        <v>518</v>
      </c>
      <c r="B31" s="1108" t="e">
        <f>#REF!</f>
        <v>#REF!</v>
      </c>
      <c r="C31" s="1086" t="s">
        <v>786</v>
      </c>
      <c r="D31" s="1107" t="s">
        <v>781</v>
      </c>
      <c r="E31" s="1104" t="e">
        <f>#REF!</f>
        <v>#REF!</v>
      </c>
    </row>
    <row r="32" spans="1:5" ht="12.75">
      <c r="A32" s="1101" t="s">
        <v>256</v>
      </c>
      <c r="B32" s="1102" t="e">
        <f>#REF!</f>
        <v>#REF!</v>
      </c>
      <c r="C32" s="1098" t="s">
        <v>297</v>
      </c>
      <c r="D32" s="1098"/>
      <c r="E32" s="1100" t="e">
        <f>SUM(E33:E34)</f>
        <v>#REF!</v>
      </c>
    </row>
    <row r="33" spans="1:5" ht="12.75">
      <c r="A33" s="1107" t="s">
        <v>77</v>
      </c>
      <c r="B33" s="1109" t="e">
        <f>#REF!</f>
        <v>#REF!</v>
      </c>
      <c r="C33" s="1086" t="s">
        <v>297</v>
      </c>
      <c r="D33" s="1086" t="s">
        <v>780</v>
      </c>
      <c r="E33" s="1104" t="e">
        <f>#REF!</f>
        <v>#REF!</v>
      </c>
    </row>
    <row r="34" spans="1:5" ht="12.75">
      <c r="A34" s="1107" t="s">
        <v>771</v>
      </c>
      <c r="B34" s="1106" t="e">
        <f>#REF!</f>
        <v>#REF!</v>
      </c>
      <c r="C34" s="1086" t="s">
        <v>297</v>
      </c>
      <c r="D34" s="1107" t="s">
        <v>781</v>
      </c>
      <c r="E34" s="1104" t="e">
        <f>#REF!</f>
        <v>#REF!</v>
      </c>
    </row>
    <row r="35" spans="1:5" ht="12.75">
      <c r="A35" s="1101" t="s">
        <v>520</v>
      </c>
      <c r="B35" s="1102" t="e">
        <f>#REF!</f>
        <v>#REF!</v>
      </c>
      <c r="C35" s="1098" t="s">
        <v>73</v>
      </c>
      <c r="D35" s="1098"/>
      <c r="E35" s="1100" t="e">
        <f>E36</f>
        <v>#REF!</v>
      </c>
    </row>
    <row r="36" spans="1:5" ht="12.75">
      <c r="A36" s="1107" t="s">
        <v>70</v>
      </c>
      <c r="B36" s="1109" t="e">
        <f>#REF!</f>
        <v>#REF!</v>
      </c>
      <c r="C36" s="1086" t="s">
        <v>73</v>
      </c>
      <c r="D36" s="1086" t="s">
        <v>779</v>
      </c>
      <c r="E36" s="1104" t="e">
        <f>#REF!</f>
        <v>#REF!</v>
      </c>
    </row>
    <row r="37" spans="1:5" ht="12.75">
      <c r="A37" s="1101" t="s">
        <v>296</v>
      </c>
      <c r="B37" s="1102" t="e">
        <f>#REF!</f>
        <v>#REF!</v>
      </c>
      <c r="C37" s="1098" t="s">
        <v>1</v>
      </c>
      <c r="D37" s="1098"/>
      <c r="E37" s="1100" t="e">
        <f>E38</f>
        <v>#REF!</v>
      </c>
    </row>
    <row r="38" spans="1:5" ht="12.75">
      <c r="A38" s="1107" t="s">
        <v>71</v>
      </c>
      <c r="B38" s="1109" t="e">
        <f>#REF!</f>
        <v>#REF!</v>
      </c>
      <c r="C38" s="1086" t="s">
        <v>1</v>
      </c>
      <c r="D38" s="1086" t="s">
        <v>779</v>
      </c>
      <c r="E38" s="1104" t="e">
        <f>#REF!</f>
        <v>#REF!</v>
      </c>
    </row>
    <row r="39" spans="1:5" ht="15">
      <c r="A39" s="1093"/>
      <c r="B39" s="1094" t="s">
        <v>253</v>
      </c>
      <c r="C39" s="1095"/>
      <c r="D39" s="1096"/>
      <c r="E39" s="1097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Maria</cp:lastModifiedBy>
  <cp:lastPrinted>2020-05-12T09:23:27Z</cp:lastPrinted>
  <dcterms:created xsi:type="dcterms:W3CDTF">2005-01-25T09:10:50Z</dcterms:created>
  <dcterms:modified xsi:type="dcterms:W3CDTF">2022-04-28T17:49:51Z</dcterms:modified>
  <cp:category/>
  <cp:version/>
  <cp:contentType/>
  <cp:contentStatus/>
</cp:coreProperties>
</file>