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7760" windowHeight="13365" firstSheet="1" activeTab="1"/>
  </bookViews>
  <sheets>
    <sheet name="пер.ф.п." sheetId="1" state="hidden" r:id="rId1"/>
    <sheet name="ДОХ. 2013 Пр.1" sheetId="2" r:id="rId2"/>
    <sheet name="Свод.бюд.росп." sheetId="3" state="hidden" r:id="rId3"/>
    <sheet name="ВЕД.СТ-РА Пр.2." sheetId="4" state="hidden" r:id="rId4"/>
    <sheet name="Вед стр расх Пр.2" sheetId="5" r:id="rId5"/>
    <sheet name="покв.расп.дох.ист.фин" sheetId="6" state="hidden" r:id="rId6"/>
    <sheet name="ИСТ.фин.Пр.3." sheetId="7" r:id="rId7"/>
  </sheets>
  <definedNames>
    <definedName name="_xlnm.Print_Area" localSheetId="3">'ВЕД.СТ-РА Пр.2.'!$B$1:$O$257</definedName>
    <definedName name="_xlnm.Print_Area" localSheetId="2">'Свод.бюд.росп.'!$B$1:$N$250</definedName>
  </definedNames>
  <calcPr fullCalcOnLoad="1" refMode="R1C1"/>
</workbook>
</file>

<file path=xl/sharedStrings.xml><?xml version="1.0" encoding="utf-8"?>
<sst xmlns="http://schemas.openxmlformats.org/spreadsheetml/2006/main" count="4230" uniqueCount="1341">
  <si>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</si>
  <si>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</si>
  <si>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</si>
  <si>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</si>
  <si>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</si>
  <si>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</si>
  <si>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на оплату труда приемному родителю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</si>
  <si>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</si>
  <si>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</si>
  <si>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</si>
  <si>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</si>
  <si>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</si>
  <si>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</si>
  <si>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</si>
  <si>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</si>
  <si>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</si>
  <si>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</si>
  <si>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</si>
  <si>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090  00 00</t>
  </si>
  <si>
    <t>4.1.1.1.1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</si>
  <si>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</si>
  <si>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</si>
  <si>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</si>
  <si>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</si>
  <si>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</si>
  <si>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</si>
  <si>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</si>
  <si>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351  00 06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</si>
  <si>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</si>
  <si>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</si>
  <si>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</si>
  <si>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</si>
  <si>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</si>
  <si>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>Муниципального образования МО Озеро Долгое на 2008год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</si>
  <si>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</si>
  <si>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</si>
  <si>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</si>
  <si>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</si>
  <si>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</si>
  <si>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</si>
  <si>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</si>
  <si>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</si>
  <si>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</si>
  <si>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</si>
  <si>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</si>
  <si>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</si>
  <si>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</si>
  <si>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</si>
  <si>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</si>
  <si>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</si>
  <si>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</si>
  <si>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 xml:space="preserve">МЕРОПРИЯТИЯ ПО БОРЬБЕ С БЕСПРИЗОРНОСТЬЮ,ПО ОПЕКЕ И ПОПЕЧИТЕЛЬСТВУ </t>
  </si>
  <si>
    <t xml:space="preserve">ПОСОБИЯ НА СОДЕРЖАНИЕ ДЕТЕЙ, НАХОДЯЩИХСЯ ПОД ОПЕКОЙ( ПОПЕЧИТЕЛЬСТВОМ), И ДЕТЕЙ, ПЕРЕДАННЫХ НА ВОСПИТАНИЕ В ПРИЕМНЫЕ СЕМЬИ </t>
  </si>
  <si>
    <t>511 01 00</t>
  </si>
  <si>
    <t xml:space="preserve">ОПЛАТА ТРУДА ПРИЕМНЫХ РОДИТЕЛЕЙ </t>
  </si>
  <si>
    <t>511 02 00</t>
  </si>
  <si>
    <t>12.1.2</t>
  </si>
  <si>
    <t>12.1.1.1</t>
  </si>
  <si>
    <t>12.1.2.1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</si>
  <si>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</si>
  <si>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968 01 00 00 00 00 0000 000</t>
  </si>
  <si>
    <t>ИСТОЧНИКИ ВНУТРЕННЕГО ФИНАНСИРОВАНИЯ ДЕФИЦИТОВ БЮДЖЕТОВ</t>
  </si>
  <si>
    <t>К решению  муниципального совета № 58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</si>
  <si>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</si>
  <si>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Субвенции бюджетам  муниципальных образований на содержание ребенка в семье опекуна и приемной семье ,а также наоплату труда приемному родителю</t>
  </si>
  <si>
    <r>
      <t>Справочно:</t>
    </r>
    <r>
      <rPr>
        <sz val="11"/>
        <rFont val="Times New Roman"/>
        <family val="1"/>
      </rPr>
      <t xml:space="preserve"> Покрытие дефицита осуществляется за счет остатков средств на счетах </t>
    </r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</si>
  <si>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</si>
  <si>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</si>
  <si>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</si>
  <si>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</si>
  <si>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ПЕРИОДИЧЕСКАЯ ПЕЧАТЬ И ИЗДАТЕЛЬСТВА</t>
  </si>
  <si>
    <t>8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</si>
  <si>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</si>
  <si>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</si>
  <si>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</si>
  <si>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 средств финансовых резервов, размещенных в ценные бумаги</t>
  </si>
  <si>
    <t xml:space="preserve">Уменьшение остатков  средств финансового резерва федерального бюджета, размещенных в ценные бумаги 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</si>
  <si>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</si>
  <si>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</si>
  <si>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</si>
  <si>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4.3</t>
  </si>
  <si>
    <t>4.3.1.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</si>
  <si>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</si>
  <si>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</si>
  <si>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</si>
  <si>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 xml:space="preserve"> 01 00 00 00 00 0000 000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</si>
  <si>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</si>
  <si>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</si>
  <si>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</si>
  <si>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</si>
  <si>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</si>
  <si>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</si>
  <si>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</si>
  <si>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РАСХОДЫ ИЗ СРЕДСТВ ЦЕЛЕВОЙ СУБВЕНЦИИ БЮДЖЕТУ МУНИЦИПАЛЬНОГО ОБРАЗОВАНИЯ ОЗЕРО ДОЛГОЕ  НА РЕАЛИЗАЦИЮ ЦЕЛЕВОЙ МУНИЦИПАЛЬНОЙ  ПРОГРАММЫ " БЛАГОУСТРОЙСТВО"</t>
  </si>
  <si>
    <t>225</t>
  </si>
  <si>
    <t>226</t>
  </si>
  <si>
    <t>500</t>
  </si>
  <si>
    <t>432    00 00</t>
  </si>
  <si>
    <t>800</t>
  </si>
  <si>
    <t>216</t>
  </si>
  <si>
    <t>453</t>
  </si>
  <si>
    <t>1004</t>
  </si>
  <si>
    <t>Выплата ежемесячного пособия на детей ,находящихся под опекой</t>
  </si>
  <si>
    <t>2</t>
  </si>
  <si>
    <t>3.1.1.</t>
  </si>
  <si>
    <t>ВСЕГО</t>
  </si>
  <si>
    <t>Источники</t>
  </si>
  <si>
    <t>Внутреннего финансирования дефицита местного бюджета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</si>
  <si>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</si>
  <si>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</si>
  <si>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</si>
  <si>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</si>
  <si>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</si>
  <si>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</si>
  <si>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</si>
  <si>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</si>
  <si>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</si>
  <si>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</si>
  <si>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</si>
  <si>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092 00 02</t>
  </si>
  <si>
    <t>092 00 03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</si>
  <si>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</si>
  <si>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</si>
  <si>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</si>
  <si>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</si>
  <si>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</si>
  <si>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</si>
  <si>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</si>
  <si>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</si>
  <si>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</si>
  <si>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</si>
  <si>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</si>
  <si>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</si>
  <si>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</si>
  <si>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</si>
  <si>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</si>
  <si>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</si>
  <si>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</si>
  <si>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на 2008 год</t>
  </si>
  <si>
    <t xml:space="preserve">Курсовая разница по средствам местных бюджетов </t>
  </si>
  <si>
    <t>000 09 00 00 00 06 0000 171</t>
  </si>
  <si>
    <t>Курсовая разница по средствам бюджета Пенсионного фонда Российской Федерации</t>
  </si>
  <si>
    <t>000 09 00 00 00 06 0001 171</t>
  </si>
  <si>
    <t>Курсовая разница по средствам финансового резерва бюджета Пенсионного фонда Российской Федерации</t>
  </si>
  <si>
    <t>000 09 00 00 00 06 0002 171</t>
  </si>
  <si>
    <t>Курсовая разница по средствам пенсионных накоплений бюджета Пенсионного фонда Российской Федерации</t>
  </si>
  <si>
    <t>000 50 00 00 00 00 0000 000</t>
  </si>
  <si>
    <t>Итого источников внутреннего финансирования</t>
  </si>
  <si>
    <t>РАЗДЕЛ 5.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</si>
  <si>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</si>
  <si>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</si>
  <si>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</si>
  <si>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</si>
  <si>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</si>
  <si>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</si>
  <si>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</si>
  <si>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</si>
  <si>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</si>
  <si>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</si>
  <si>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</si>
  <si>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</si>
  <si>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</si>
  <si>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000 09 00 00 00 01 0001 171</t>
  </si>
  <si>
    <t>Курсовая разница Стабилизационного фонда Российской Федерации</t>
  </si>
  <si>
    <t>000 09 00 00 00 01 0002 171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</si>
  <si>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</si>
  <si>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</si>
  <si>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</si>
  <si>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</si>
  <si>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</si>
  <si>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</si>
  <si>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</si>
  <si>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</si>
  <si>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</si>
  <si>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ДЕПУТАТЫ ПРЕДСТАВИТЕЛЬНОГО ОРГАНА МУНИЦИПАЛЬНОГО ОБРАЗОВАНИЯ (на постоянной основе)</t>
  </si>
  <si>
    <t>ДЕПУТАТЫ ПРЕДСТАВИТЕЛЬНОГО ОРГАНА МУНИЦИПАЛЬНОГО ОБРАЗОВАНИЯ ( на непостоянной основе)</t>
  </si>
  <si>
    <t>Увеличение   прочих остатков денежных средств бюджетов внутригородских муниципальных образований Санкт-Петербурга</t>
  </si>
  <si>
    <t>968 01 05 02 01 03 0000 510</t>
  </si>
  <si>
    <t>968 01 05 02 01 00 0000 510</t>
  </si>
  <si>
    <t>968 01 05 02 00 00 0000 500</t>
  </si>
  <si>
    <t>968 01 05 00 00 00 0000 500</t>
  </si>
  <si>
    <t>968 01 05 00 00 00 0000 000</t>
  </si>
  <si>
    <t>Изменение остатков средств на счетах по учету средств бюджета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</si>
  <si>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</si>
  <si>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</si>
  <si>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</si>
  <si>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</si>
  <si>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</si>
  <si>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от   19.12.2007г.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</si>
  <si>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</si>
  <si>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</si>
  <si>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</si>
  <si>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</si>
  <si>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</si>
  <si>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</si>
  <si>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</si>
  <si>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</si>
  <si>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000 08 02 02 00 07 0002 610</t>
  </si>
  <si>
    <t>517 01 96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</si>
  <si>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</si>
  <si>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</si>
  <si>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</si>
  <si>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</si>
  <si>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</si>
  <si>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</si>
  <si>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</si>
  <si>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</si>
  <si>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</si>
  <si>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</si>
  <si>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</si>
  <si>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</si>
  <si>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</si>
  <si>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</si>
  <si>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________________/Железнов В.И./</t>
  </si>
  <si>
    <t xml:space="preserve">Ведомственная структура расходов местного бюджета МО МО Озеро Долгое </t>
  </si>
  <si>
    <t>К решению  муниципального совета № 13</t>
  </si>
  <si>
    <r>
      <t>от 23.04.2008 г</t>
    </r>
    <r>
      <rPr>
        <i/>
        <sz val="12"/>
        <rFont val="Times New Roman"/>
        <family val="1"/>
      </rPr>
      <t>.</t>
    </r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</si>
  <si>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</si>
  <si>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</si>
  <si>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</si>
  <si>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</si>
  <si>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</si>
  <si>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</si>
  <si>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</si>
  <si>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</si>
  <si>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</si>
  <si>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</si>
  <si>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</si>
  <si>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</si>
  <si>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</si>
  <si>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</si>
  <si>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</si>
  <si>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</si>
  <si>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ГЛАВА МЕСТНОЙ АДМИНИСТРАЦИИ</t>
  </si>
  <si>
    <t>2.1.1.</t>
  </si>
  <si>
    <t>5.1.1</t>
  </si>
  <si>
    <t>6.1.1</t>
  </si>
  <si>
    <t>8.1</t>
  </si>
  <si>
    <t>8.1.1</t>
  </si>
  <si>
    <t>9.1</t>
  </si>
  <si>
    <t>9.1.1</t>
  </si>
  <si>
    <t>11</t>
  </si>
  <si>
    <t>11.1</t>
  </si>
  <si>
    <t>11.1.1</t>
  </si>
  <si>
    <t>4.1.1.</t>
  </si>
  <si>
    <t>7.1</t>
  </si>
  <si>
    <t>7.1.1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</si>
  <si>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</si>
  <si>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</si>
  <si>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</si>
  <si>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</si>
  <si>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</si>
  <si>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</si>
  <si>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</si>
  <si>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</si>
  <si>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</si>
  <si>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</si>
  <si>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</si>
  <si>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</si>
  <si>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</si>
  <si>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</si>
  <si>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</si>
  <si>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</si>
  <si>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</si>
  <si>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</si>
  <si>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</si>
  <si>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</si>
  <si>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</si>
  <si>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</si>
  <si>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</si>
  <si>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</si>
  <si>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</si>
  <si>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</si>
  <si>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</si>
  <si>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</si>
  <si>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</si>
  <si>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</si>
  <si>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</si>
  <si>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</si>
  <si>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</si>
  <si>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</si>
  <si>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</si>
  <si>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ВЫПОЛНЕНИЕ ОФОРМЛЕНИЯ К ПРАЗДНИЧНЫМ МЕРОПРИЯТИЯМ НА ТЕРРИТОРИИ МУНИЦИПАЛЬНОГО ОБРАЗОВАНИЯ</t>
  </si>
  <si>
    <t>от  19.12.2007 г.</t>
  </si>
  <si>
    <t>VIII</t>
  </si>
  <si>
    <t>2.2.1</t>
  </si>
  <si>
    <t>2.2.2</t>
  </si>
  <si>
    <t>2.2.1.1</t>
  </si>
  <si>
    <t>2.2.2.1</t>
  </si>
  <si>
    <t>4.4</t>
  </si>
  <si>
    <t>4.3.1</t>
  </si>
  <si>
    <t>4.4.1</t>
  </si>
  <si>
    <t>6.1.1.1</t>
  </si>
  <si>
    <t>6.1.1.2</t>
  </si>
  <si>
    <t>6.1.2.1</t>
  </si>
  <si>
    <t>6.1.3</t>
  </si>
  <si>
    <t>6.1.4</t>
  </si>
  <si>
    <t>6.1.5</t>
  </si>
  <si>
    <t>6.1.3.1</t>
  </si>
  <si>
    <t>6.1.3.2</t>
  </si>
  <si>
    <t>6.1.4.1</t>
  </si>
  <si>
    <t>6.1.5.1</t>
  </si>
  <si>
    <t>6.3</t>
  </si>
  <si>
    <t>6.4</t>
  </si>
  <si>
    <t>6.2.2</t>
  </si>
  <si>
    <t>6.2.3</t>
  </si>
  <si>
    <t>6.3.1</t>
  </si>
  <si>
    <t>6.3.2</t>
  </si>
  <si>
    <t>6.4.1</t>
  </si>
  <si>
    <t>6.4.2</t>
  </si>
  <si>
    <t>6.2.3.1</t>
  </si>
  <si>
    <t>6.2.1.1</t>
  </si>
  <si>
    <t>6.2.2.1</t>
  </si>
  <si>
    <t>6.3.1.1</t>
  </si>
  <si>
    <t>6.3.1.2</t>
  </si>
  <si>
    <t>6.3.2.1</t>
  </si>
  <si>
    <t>6.4.1.1</t>
  </si>
  <si>
    <t>6.4.2.1</t>
  </si>
  <si>
    <t xml:space="preserve"> Утверждено Распоряжением Главы МА МО МО Озеро Долгое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</si>
  <si>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</si>
  <si>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</si>
  <si>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</si>
  <si>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</si>
  <si>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</si>
  <si>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</si>
  <si>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</si>
  <si>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</si>
  <si>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</si>
  <si>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</si>
  <si>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</si>
  <si>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</si>
  <si>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</si>
  <si>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</si>
  <si>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</si>
  <si>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</si>
  <si>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</si>
  <si>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</si>
  <si>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ИСТОЧНИКИ ВНЕШНЕГО ФИНАНСИРОВАНИЯ ДЕФИЦИТОВ БЮДЖЕТОВ СУБЪЕКТОВ РОССИЙСКОЙ ФЕДЕРАЦИИ И МЕСТНЫХ БЮДЖЕТОВ</t>
  </si>
  <si>
    <t>000 01 02 00 00 00 0000 000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</si>
  <si>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</si>
  <si>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000 01 02 00 00 00 0000 700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</si>
  <si>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</si>
  <si>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000 01 02 00 00 01 0000 720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</si>
  <si>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</si>
  <si>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</si>
  <si>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</si>
  <si>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</si>
  <si>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</si>
  <si>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</si>
  <si>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</si>
  <si>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</si>
  <si>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</si>
  <si>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</si>
  <si>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</si>
  <si>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</si>
  <si>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</si>
  <si>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</si>
  <si>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000 02 02 01 00 00 0000 720</t>
  </si>
  <si>
    <t>Кредиты международных финансовых организаций</t>
  </si>
  <si>
    <t>000 02 02 01 00 01 0000 720</t>
  </si>
  <si>
    <t>Кредиты международных финансовых организаций, полученные федеральным бюджетом</t>
  </si>
  <si>
    <t>000 02 02 01 00 02 0000 720</t>
  </si>
  <si>
    <t>Кредиты международных финансовых организаций, полученные бюджетами субъектов Российской Федерации</t>
  </si>
  <si>
    <t>000 02 02 02 00 00 0000 720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</si>
  <si>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</si>
  <si>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</si>
  <si>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 расходам и источникам финансирования дефицита бюджета на 2008 год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</si>
  <si>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</si>
  <si>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</si>
  <si>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</si>
  <si>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Кредиты правительств иностранных государств</t>
  </si>
  <si>
    <t>000 02 02 02 00 01 0000720</t>
  </si>
  <si>
    <t>3.1.2.1.2</t>
  </si>
  <si>
    <t>3.1.2.1.4</t>
  </si>
  <si>
    <t>3.1.2.2</t>
  </si>
  <si>
    <t>3.1.2.2.1</t>
  </si>
  <si>
    <t>3.1.2.2.2</t>
  </si>
  <si>
    <t>431 00 01</t>
  </si>
  <si>
    <t>431 00 02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</si>
  <si>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</si>
  <si>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</si>
  <si>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</si>
  <si>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</si>
  <si>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</si>
  <si>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</si>
  <si>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</si>
  <si>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</si>
  <si>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</si>
  <si>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</si>
  <si>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</si>
  <si>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</si>
  <si>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</si>
  <si>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</si>
  <si>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</si>
  <si>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</si>
  <si>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</si>
  <si>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</si>
  <si>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</si>
  <si>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</si>
  <si>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</si>
  <si>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</si>
  <si>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</si>
  <si>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</si>
  <si>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</si>
  <si>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</si>
  <si>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</si>
  <si>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</si>
  <si>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</si>
  <si>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>7.2.1</t>
  </si>
  <si>
    <t>7.3</t>
  </si>
  <si>
    <t>7.3.1</t>
  </si>
  <si>
    <t>7.4</t>
  </si>
  <si>
    <t>7.4.1</t>
  </si>
  <si>
    <t>8.2</t>
  </si>
  <si>
    <t>8.2.1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</si>
  <si>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</si>
  <si>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</si>
  <si>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</si>
  <si>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</si>
  <si>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</si>
  <si>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</si>
  <si>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</si>
  <si>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</si>
  <si>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</si>
  <si>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</si>
  <si>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</si>
  <si>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</si>
  <si>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</si>
  <si>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</si>
  <si>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</si>
  <si>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</si>
  <si>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</si>
  <si>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</si>
  <si>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</si>
  <si>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</si>
  <si>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</si>
  <si>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</si>
  <si>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</si>
  <si>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</si>
  <si>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</si>
  <si>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</si>
  <si>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 xml:space="preserve">             Приложение  № 3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</si>
  <si>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</si>
  <si>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</si>
  <si>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</si>
  <si>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</si>
  <si>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</si>
  <si>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</si>
  <si>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</si>
  <si>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090 01 00</t>
  </si>
  <si>
    <t>092 01 00</t>
  </si>
  <si>
    <t>431 01 00</t>
  </si>
  <si>
    <t>431 02 00</t>
  </si>
  <si>
    <t>450 01 00</t>
  </si>
  <si>
    <t>512 01 00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</si>
  <si>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</si>
  <si>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</si>
  <si>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</si>
  <si>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</si>
  <si>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</si>
  <si>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</si>
  <si>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</si>
  <si>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</si>
  <si>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</si>
  <si>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</si>
  <si>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</si>
  <si>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</si>
  <si>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</si>
  <si>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КУЛЬТУРА, КИНЕМАТОГРАФИЯ, СРЕДСТВА МАССОВОЙ ИНФОРМАЦИИ</t>
  </si>
  <si>
    <t>СОЦИАЛЬНАЯ ПОЛИТИКА</t>
  </si>
  <si>
    <t>070 00 00</t>
  </si>
  <si>
    <t>450 00 00</t>
  </si>
  <si>
    <t>511 00 00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</si>
  <si>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</si>
  <si>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</si>
  <si>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</si>
  <si>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</si>
  <si>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</si>
  <si>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</si>
  <si>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</si>
  <si>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</si>
  <si>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1.2.1.</t>
  </si>
  <si>
    <t>412</t>
  </si>
  <si>
    <t>432 00 00</t>
  </si>
  <si>
    <t>452</t>
  </si>
  <si>
    <t>502</t>
  </si>
  <si>
    <t>707</t>
  </si>
  <si>
    <t>КУЛЬТУРА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</si>
  <si>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</si>
  <si>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</si>
  <si>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</si>
  <si>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</si>
  <si>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</si>
  <si>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</si>
  <si>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</si>
  <si>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</si>
  <si>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</si>
  <si>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</si>
  <si>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</si>
  <si>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</si>
  <si>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</si>
  <si>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</si>
  <si>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</si>
  <si>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</si>
  <si>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</si>
  <si>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</si>
  <si>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</si>
  <si>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</si>
  <si>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</si>
  <si>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</si>
  <si>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</si>
  <si>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</si>
  <si>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</si>
  <si>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</si>
  <si>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</si>
  <si>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</si>
  <si>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</si>
  <si>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</si>
  <si>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432  00 00</t>
  </si>
  <si>
    <t>2.1.2.</t>
  </si>
  <si>
    <t>3.1.2</t>
  </si>
  <si>
    <t>3.1.2.1</t>
  </si>
  <si>
    <t>3.1.2.1.1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</si>
  <si>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</si>
  <si>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</si>
  <si>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</si>
  <si>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</si>
  <si>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КОММУНАЛЬНОЕ ХОЗЯЙСТВО</t>
  </si>
  <si>
    <t>700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</si>
  <si>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</si>
  <si>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</si>
  <si>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</si>
  <si>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</si>
  <si>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</si>
  <si>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</si>
  <si>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</si>
  <si>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</si>
  <si>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МОЛОДЕЖНАЯ ПОЛИТИКА И ОЗДОРОВЛЕНИЕ ДЕТЕЙ</t>
  </si>
  <si>
    <t>ПРОЧИЕ РАСХОДЫ</t>
  </si>
  <si>
    <t>ОЗДОРОВЛЕНИЕ ДЕТЕЙ И ПОДРОСТКОВ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</si>
  <si>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</si>
  <si>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</si>
  <si>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</si>
  <si>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</si>
  <si>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</si>
  <si>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</si>
  <si>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Выполнение отдельных государственых полномочий за счет средств из фонда компенсаций Санкт-Петербурга</t>
  </si>
  <si>
    <t>Целевая адресная программа по обеспечению своевременного оповещения и информирования населения об угрозе возникновения или о возникновении чрезвычайной ситуации</t>
  </si>
  <si>
    <t>795 01 03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</si>
  <si>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</si>
  <si>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</si>
  <si>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</si>
  <si>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ОБЕСПЕЧЕНИЕ ПРОВЕДЕНИЯ ВЫБОРОВ И РЕФЕРЕНДУМОВ</t>
  </si>
  <si>
    <t>107</t>
  </si>
  <si>
    <t>РАСХОДЫ НА ПРОВЕДЕНИЕ ИЗБИРАТЕЛЬНОЙ КАМПАНИИ В МУНИЦИПАЛЬНОМ ОБРАЗОВАНИИ</t>
  </si>
  <si>
    <t>ПРОВЕДЕНИЕ ВЫБОРОВ В ПРЕДСТАВИТЕЛЬНЫЕ ОРГАНЫ МУНИЦИПАЛЬНОГО ОБРАЗОВАНИЯ</t>
  </si>
  <si>
    <t>097</t>
  </si>
  <si>
    <t>ПРОВЕДЕНИЕ ВЫБОРОВ ГЛАВЫ МУНИЦИПАЛЬНОГО ОБРАЗОВАНИЯ</t>
  </si>
  <si>
    <t>098</t>
  </si>
  <si>
    <t>020 00 00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</si>
  <si>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</si>
  <si>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</si>
  <si>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</si>
  <si>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</si>
  <si>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</si>
  <si>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</si>
  <si>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</si>
  <si>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</si>
  <si>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</si>
  <si>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</si>
  <si>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План            год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</si>
  <si>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</si>
  <si>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</si>
  <si>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</si>
  <si>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</si>
  <si>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</si>
  <si>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</si>
  <si>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Начисления на выплаты по оплате труда</t>
  </si>
  <si>
    <t>002 02 00</t>
  </si>
  <si>
    <t>002 04 01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</si>
  <si>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</si>
  <si>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</si>
  <si>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</si>
  <si>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</si>
  <si>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</si>
  <si>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</si>
  <si>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</si>
  <si>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Главный бухгалтер МА МО МО Озеро Долгое</t>
  </si>
  <si>
    <t>Мельник Е.С.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</si>
  <si>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</si>
  <si>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</si>
  <si>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</si>
  <si>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</si>
  <si>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</si>
  <si>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</si>
  <si>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</si>
  <si>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</si>
  <si>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</si>
  <si>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</si>
  <si>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</si>
  <si>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</si>
  <si>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</si>
  <si>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</si>
  <si>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</si>
  <si>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</si>
  <si>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</si>
  <si>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</si>
  <si>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</si>
  <si>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Субвенции местным бюджетам на выполнение передаваемых полномочий субъектов РФ</t>
  </si>
  <si>
    <t>202 03024 03 0000 151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</si>
  <si>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</si>
  <si>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</si>
  <si>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</si>
  <si>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</si>
  <si>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</si>
  <si>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</si>
  <si>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</si>
  <si>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</si>
  <si>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</si>
  <si>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КУЛЬТУРА, КИНЕМАТОГРАФИЯ И СРЕДСТВА МАССОВОЙ ИНФОРМАЦИИОБРАЗОВАНИЕ</t>
  </si>
  <si>
    <t>0800</t>
  </si>
  <si>
    <t>0801</t>
  </si>
  <si>
    <t xml:space="preserve">ОРГАНИЗАЦИЯ МЕСТНЫХ И УЧАСТИЕ В ОРГАНИЗАЦИИ И ПРОВЕДЕНИИ ГОРОДСКИХ ПРАЗДНИЧНЫХ И ИНЫХ ЗРЕЛИЩНЫХ МЕРОПРИЯТИЙ 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</si>
  <si>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</si>
  <si>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</si>
  <si>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</si>
  <si>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</si>
  <si>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</si>
  <si>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</si>
  <si>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</si>
  <si>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</si>
  <si>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10</t>
  </si>
  <si>
    <t xml:space="preserve">НАЛОГОВЫЕ И НЕНАЛОГОВЫЕ ДОХОДЫ </t>
  </si>
  <si>
    <t>1.1.2</t>
  </si>
  <si>
    <t>600 02 02</t>
  </si>
  <si>
    <t>УБОРКА ТЕРРИТОРИЙ, ВОДНЫХ АКВАТОРИЙ, ТУПИКОВ И ПРОЕЗДОВ</t>
  </si>
  <si>
    <t>600 02 03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</si>
  <si>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</si>
  <si>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</si>
  <si>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</si>
  <si>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</si>
  <si>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</si>
  <si>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</si>
  <si>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</si>
  <si>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</si>
  <si>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</si>
  <si>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</si>
  <si>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</si>
  <si>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</si>
  <si>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3.1.2.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</si>
  <si>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</si>
  <si>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</si>
  <si>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</si>
  <si>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</si>
  <si>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</si>
  <si>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002  04 01</t>
  </si>
  <si>
    <t>002  04 02</t>
  </si>
  <si>
    <t>0500</t>
  </si>
  <si>
    <t>к бюджету от 25.06.2008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</si>
  <si>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</si>
  <si>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</si>
  <si>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</si>
  <si>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</si>
  <si>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</si>
  <si>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</si>
  <si>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ПРОВЕДЕНИЕ МЕР ПО УШИРЕНИЮ ТЕРРИТОРИЙ ДВОРОВ В ЦЕЛЯХ ОРГАНИЗАЦИИ ДОПОЛНИТЕЛЬНЫХ  ПАРКОВОЧНЫХ МЕСТ</t>
  </si>
  <si>
    <t>600 01 02</t>
  </si>
  <si>
    <t xml:space="preserve">СОДЕРЖАНИЕ И РЕМОНТ ОГРАЖДЕНИЙ ГАЗОНОВ 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</si>
  <si>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</si>
  <si>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</si>
  <si>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</si>
  <si>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</si>
  <si>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</si>
  <si>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</si>
  <si>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ОБЕСПЕЧЕНИЕ САНИТАРНОГО БЛАГОПОЛУЧИЯ НАСЕЛЕНИЯ</t>
  </si>
  <si>
    <t>600 02 00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</si>
  <si>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</si>
  <si>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</si>
  <si>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 xml:space="preserve">МУНИЦИПАЛЬНЫЕ ЦЕЛЕВЫЕ ПРОГРАММЫ ПО ПРЕДУПРЕЖДЕНИЮ И ЛИКВИДАЦИИ ПОСЛЕДСТВИЙ ЧРЕЗВЫЧАЙНЫХ СИТУАЦИЙ И СТИХИЙНЫХ БЕДСТВИЙ, ГРАЖДАНСКОЙ ОБОРОНЕ </t>
  </si>
  <si>
    <t>795 01 00</t>
  </si>
  <si>
    <t>МУНИЦИПАЛЬНЫЕ ЦЕЛЕВЫЕ ПРОГРАММЫ ПО ОБЕСПЕЧЕНИЮ ПОЖАРНОЙ БЕЗОПАСНОСТИ</t>
  </si>
  <si>
    <t>795 02 00</t>
  </si>
  <si>
    <t>Другие общегосударственные вопросы</t>
  </si>
  <si>
    <t>ФОРМИРОВАНИЕ АРХИВНЫХ ФОНДОВ ОРГАНОВ МЕСТНОГО САМОУПРАВЛЕНИЯ</t>
  </si>
  <si>
    <t>0114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</si>
  <si>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</si>
  <si>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</si>
  <si>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РАСХОДЫ ИЗ СРЕДСТВ ЦЕЛЕВОЙ СУБВЕНЦИИ БЮДЖЕТУ МУНИЦИПАЛЬНОГО ОБРАЗОВАНИЯ МУНИЦИПАЛЬНОГО ОКРУГА ОЗЕРО ДОЛГОЕ  НА ВЫПОЛНЕНИЕ МУНИЦИПАЛЬНОЙ ЦЕЛЕВОЙ АДРЕСНОЙ ПРОГРАММЫ  ПО БЛАГОУСТРОЙСТВУ</t>
  </si>
  <si>
    <t>к Решению Муниципального совета</t>
  </si>
  <si>
    <t>511 00 01</t>
  </si>
  <si>
    <t>511 00 02</t>
  </si>
  <si>
    <t>3.1.1.1.1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</si>
  <si>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</si>
  <si>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</si>
  <si>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</si>
  <si>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</t>
  </si>
  <si>
    <t>202 03027 03 0200 151</t>
  </si>
  <si>
    <t>Субвенции бюджетам внутригородских муниципальных образований городов федерального значения Москвы  и Санкт-Петербурга на оплату труда приемному родителю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</si>
  <si>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</si>
  <si>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</si>
  <si>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</si>
  <si>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</si>
  <si>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</si>
  <si>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</si>
  <si>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</si>
  <si>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</si>
  <si>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</si>
  <si>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</si>
  <si>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ДРУГИЕ ОБЩЕГОСУДАРСТВЕННЫЕ ВОПРОСЫ</t>
  </si>
  <si>
    <t>4.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</si>
  <si>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</si>
  <si>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</si>
  <si>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</si>
  <si>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</si>
  <si>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</si>
  <si>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</si>
  <si>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</si>
  <si>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</si>
  <si>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</si>
  <si>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</si>
  <si>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</si>
  <si>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</si>
  <si>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</si>
  <si>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</si>
  <si>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</si>
  <si>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</si>
  <si>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</si>
  <si>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</si>
  <si>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</si>
  <si>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</si>
  <si>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</si>
  <si>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</si>
  <si>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</si>
  <si>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</si>
  <si>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</si>
  <si>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</si>
  <si>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</si>
  <si>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598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</si>
  <si>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</si>
  <si>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</si>
  <si>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</si>
  <si>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</si>
  <si>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РЕЗЕРВНЫЙ ФОНД</t>
  </si>
  <si>
    <t>VII</t>
  </si>
  <si>
    <t>ЗДРАВООХРАНЕНИЕ И СПОРТ</t>
  </si>
  <si>
    <t>900</t>
  </si>
  <si>
    <t>СПОРТ И ФИЗИЧЕСКАЯ КУЛЬТУРА</t>
  </si>
  <si>
    <t>902</t>
  </si>
  <si>
    <t>512 00 00</t>
  </si>
  <si>
    <t>457 00 00</t>
  </si>
  <si>
    <t>0300</t>
  </si>
  <si>
    <t>ЧЛЕНСКИЕ ВЗНОСЫ В СОВЕТ МУНИЦИПАЛЬНЫХ ОБРАЗОВАНИЙ САНКТ-ПЕТЕРБУРГА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</si>
  <si>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</si>
  <si>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</si>
  <si>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</si>
  <si>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</si>
  <si>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</si>
  <si>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002  02 00</t>
  </si>
  <si>
    <t>002  04 00</t>
  </si>
  <si>
    <t>0104</t>
  </si>
  <si>
    <t>Функционирование местных администраций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</si>
  <si>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</si>
  <si>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</si>
  <si>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</si>
  <si>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</si>
  <si>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</si>
  <si>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>ЦЕНТРАЛЬНЫЙ АППАРАТ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</si>
  <si>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</si>
  <si>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</si>
  <si>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</si>
  <si>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</si>
  <si>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</si>
  <si>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</si>
  <si>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</si>
  <si>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</si>
  <si>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</si>
  <si>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</si>
  <si>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</si>
  <si>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</si>
  <si>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Уменьшение остатков финансовых резервов бюджетов</t>
  </si>
  <si>
    <t xml:space="preserve"> 1 05 02000 02 0000 110</t>
  </si>
  <si>
    <t>1 06 01010 03 0000 110</t>
  </si>
  <si>
    <t>Уменьшение остатков денежных средств финансовых резервов</t>
  </si>
  <si>
    <t>Уменьшение остатков денежных средств финансового резерва федерального бюджета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</si>
  <si>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</si>
  <si>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</si>
  <si>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 xml:space="preserve">Уменьшение остатков денежных средств финансовых резервов местных бюджетов </t>
  </si>
  <si>
    <t>Уменьшение остатков денежных средств финансового резерва бюджета Пенсионного фонда 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</si>
  <si>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</si>
  <si>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</si>
  <si>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</si>
  <si>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</si>
  <si>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</si>
  <si>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</si>
  <si>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</si>
  <si>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</si>
  <si>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</si>
  <si>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</si>
  <si>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</si>
  <si>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</si>
  <si>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</si>
  <si>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</si>
  <si>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</si>
  <si>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</si>
  <si>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</si>
  <si>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</si>
  <si>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000 08 02 02 00 06 0001 610</t>
  </si>
  <si>
    <t>в пределах 10% от доходов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</si>
  <si>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</si>
  <si>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</si>
  <si>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</si>
  <si>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000 08 02 02 00 07 0000 610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</si>
  <si>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</si>
  <si>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</si>
  <si>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118 03010 03 0000 180</t>
  </si>
  <si>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</si>
  <si>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Уменьшение прочих остатков денежных средств бюджетов субъектов Российской Федерации</t>
  </si>
  <si>
    <t xml:space="preserve">Уменьшение прочих остатков денежных средств местных бюджетов </t>
  </si>
  <si>
    <t>Уменьшение  остатков  средств пенсионных накоплений бюджета Пенсионного фонда Российской Федерации</t>
  </si>
  <si>
    <t>Уменьшение остатков денежных средств пенсионных накоплений бюджета Пенсионного фонда Российской Федерации</t>
  </si>
  <si>
    <t>12</t>
  </si>
  <si>
    <t>12.1</t>
  </si>
  <si>
    <t>12.1.1</t>
  </si>
  <si>
    <t>3.2</t>
  </si>
  <si>
    <t>3.2.1</t>
  </si>
  <si>
    <t>6.2.1</t>
  </si>
  <si>
    <t>10.1</t>
  </si>
  <si>
    <t>10.1.1</t>
  </si>
  <si>
    <t>7.2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</si>
  <si>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</si>
  <si>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</si>
  <si>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</si>
  <si>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</si>
  <si>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</si>
  <si>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</si>
  <si>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</si>
  <si>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</si>
  <si>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</si>
  <si>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</si>
  <si>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</si>
  <si>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</si>
  <si>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</si>
  <si>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</si>
  <si>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</si>
  <si>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</si>
  <si>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</si>
  <si>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</si>
  <si>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351  00 01</t>
  </si>
  <si>
    <t>351  90 01</t>
  </si>
  <si>
    <t>351  00 02</t>
  </si>
  <si>
    <t>351  00 03</t>
  </si>
  <si>
    <t>351  00 04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</si>
  <si>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</si>
  <si>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</si>
  <si>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</si>
  <si>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</si>
  <si>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</si>
  <si>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</si>
  <si>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</si>
  <si>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</si>
  <si>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</si>
  <si>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</si>
  <si>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</si>
  <si>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</si>
  <si>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000 08 02 02 00 06 0000 610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</si>
  <si>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</si>
  <si>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Прочие источники внутреннего финансирования дефицитов местных бюджетов</t>
  </si>
  <si>
    <t>000 03 01 00 00 06 0000 710</t>
  </si>
  <si>
    <t>002  03 00</t>
  </si>
  <si>
    <t>002  03 01</t>
  </si>
  <si>
    <t>795 05 00</t>
  </si>
  <si>
    <t>202 03024 03 0100 151</t>
  </si>
  <si>
    <t>202 03024 03 0200 151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</si>
  <si>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</si>
  <si>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</si>
  <si>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</si>
  <si>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</si>
  <si>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</si>
  <si>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</si>
  <si>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Кредитные соглашения и договоры, заключенные  от имени Российской Федерации, субъектов Российской Федерации, указанные в иностранной валюте</t>
  </si>
  <si>
    <t>000 02 02 00 00 00 0000 700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</si>
  <si>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</si>
  <si>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</si>
  <si>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</si>
  <si>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</si>
  <si>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</si>
  <si>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</si>
  <si>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</si>
  <si>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</si>
  <si>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</si>
  <si>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</si>
  <si>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</si>
  <si>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</si>
  <si>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</si>
  <si>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</si>
  <si>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</si>
  <si>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</si>
  <si>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</si>
  <si>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</si>
  <si>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</si>
  <si>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</si>
  <si>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</si>
  <si>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</si>
  <si>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</si>
  <si>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</si>
  <si>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</si>
  <si>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</si>
  <si>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</si>
  <si>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</si>
  <si>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</si>
  <si>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</si>
  <si>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</si>
  <si>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</si>
  <si>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</si>
  <si>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</si>
  <si>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</si>
  <si>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</si>
  <si>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</si>
  <si>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</si>
  <si>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</si>
  <si>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</si>
  <si>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</si>
  <si>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</si>
  <si>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</si>
  <si>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</si>
  <si>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</si>
  <si>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</si>
  <si>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</si>
  <si>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</si>
  <si>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</si>
  <si>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</si>
  <si>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</si>
  <si>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</si>
  <si>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</si>
  <si>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</si>
  <si>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</si>
  <si>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</si>
  <si>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>Государственные ценные бумаги Российской Федерации, указанные в иностранной валюте</t>
  </si>
  <si>
    <t>000 01 02 00 00 02 0000 720</t>
  </si>
  <si>
    <t>Государственные ценные бумаги субъектов Российской Федерации, указанные в иностранной валюте</t>
  </si>
  <si>
    <t>000 01 02 00 00 00 0000 800</t>
  </si>
  <si>
    <t xml:space="preserve">Уточненный план по расходам местного бюджета МО МО Озеро Долгое 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</si>
  <si>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</si>
  <si>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000 01 02 00 00 01 0000 820</t>
  </si>
  <si>
    <t>000 01 02 00 00 02 0000 820</t>
  </si>
  <si>
    <t>000 02 02 00 00 00 0000 000</t>
  </si>
  <si>
    <t>Привлечение прочих источников внешнего финансирования дефицитов бюджетов</t>
  </si>
  <si>
    <t>000 03 02 00 00 01 0000 720</t>
  </si>
  <si>
    <t>Привлечение прочих  источников внешнего финансирования дефицита федерального бюджета</t>
  </si>
  <si>
    <t>000 03 03 00 00 02 0000 720</t>
  </si>
  <si>
    <t xml:space="preserve">002 01 01 </t>
  </si>
  <si>
    <t>СОДЕРЖАНИЕ И ОБЕСПЕЧЕНИЕ ДЕЯТЕЛЬНОСТИ МЕСТНОЙ АДМИНИСТРАЦИИ ПО РЕШЕНИЮ ВОПРОСОВ МЕСТНОГО ЗНАЧЕНИЯ</t>
  </si>
  <si>
    <t>002 06 01</t>
  </si>
  <si>
    <t>002  06 01</t>
  </si>
  <si>
    <t>002 06 02</t>
  </si>
  <si>
    <t>РЕЗЕРВНЫЕ ФОНДЫ</t>
  </si>
  <si>
    <t>Резервные фонды местной адинистрации</t>
  </si>
  <si>
    <t>070 01 01</t>
  </si>
  <si>
    <t>ЦЕЛЕВАЯ АДРЕСНАЯ ПРОГРАММА ПО ПРОФИЛАКТИКЕ ПРАВОНАРУШЕНИЙ НА ТЕРРИТОРИИ МО МО ОЗЕРО ДОГОЕ</t>
  </si>
  <si>
    <t>795 03 00</t>
  </si>
  <si>
    <t>795 04 00</t>
  </si>
  <si>
    <t xml:space="preserve">Привлечение прочих  источников внешнего финансирования дефицитов бюджетов субъектов Российской Федерации </t>
  </si>
  <si>
    <t>000 03 02 00 00 00 0000 800</t>
  </si>
  <si>
    <t>Погашение обязательств за счет прочих источников внешнего финансирования дефицитов бюджетов</t>
  </si>
  <si>
    <t>000 03 02 00 00 01 0000 820</t>
  </si>
  <si>
    <t>Погашение обязательств за счет прочих  источников внешнего финансирования дефицита федерального бюджета</t>
  </si>
  <si>
    <t>000 03 02 00 00 02 0000 820</t>
  </si>
  <si>
    <t xml:space="preserve">Погашение обязательств за счет прочих  источников внешнего финансирования дефицитов бюджетов субъектов Российской Федерации </t>
  </si>
  <si>
    <t>000 04 02 00 00 00 0000 000</t>
  </si>
  <si>
    <t>Исполнение государственных гарантий в иностранной валюте</t>
  </si>
  <si>
    <t>000 04 02 00 00 00 0000 800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</si>
  <si>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</si>
  <si>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000 04 02 00 00 01 0000 820</t>
  </si>
  <si>
    <t>Государственные гарантии Российской Федерации в иностранной валюте</t>
  </si>
  <si>
    <t>000 04 02 00 00 02 0000 820</t>
  </si>
  <si>
    <t>Государственные гарантии субъектов Российской Федерации в иностранной валюте</t>
  </si>
  <si>
    <t>Итого источников финансирования</t>
  </si>
  <si>
    <t>Кредиты правительств иностранных государств, полученные федеральным бюджетом</t>
  </si>
  <si>
    <t>000 02 02 03 00 00 0000 720</t>
  </si>
  <si>
    <t>Кредиты иностранных коммерческих банков и фирм</t>
  </si>
  <si>
    <t>000 02 02 03 00 01 0000 720</t>
  </si>
  <si>
    <t>Кредиты иностранных коммерческих банков и фирм, полученные федеральным бюджетом</t>
  </si>
  <si>
    <t>000 02 02 03 00 02 0000 720</t>
  </si>
  <si>
    <t>Кредиты иностранных коммерческих банков, полученные бюджетами субъектов Российской Федерации</t>
  </si>
  <si>
    <t>000 02 02 00 00 00 0000 800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</si>
  <si>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</si>
  <si>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000 02 02 01 00 00 0000 820</t>
  </si>
  <si>
    <t>000 02 02 01 00 01 0000 820</t>
  </si>
  <si>
    <t>000 02 02 01 00 02 0000 820</t>
  </si>
  <si>
    <t>000 02 02 02 00 00 0000 820</t>
  </si>
  <si>
    <t>000 02 02 02 00 01 0000 820</t>
  </si>
  <si>
    <t>000 02 02 02 00 02 0000 820</t>
  </si>
  <si>
    <t>Кредиты правительств иностранных государств, полученные бюджетами субъектов Российской Федерации</t>
  </si>
  <si>
    <t>000 02 02 03 00 00 0000 820</t>
  </si>
  <si>
    <t>000 02 02 03 00 01 0000 820</t>
  </si>
  <si>
    <t>000 02 02 03 00 02 0000 820</t>
  </si>
  <si>
    <t>000 03 02 00 00 00 0000 000</t>
  </si>
  <si>
    <t>Прочие источники внешнего финансирования дефицитов бюджетов</t>
  </si>
  <si>
    <t>000 03 02 00 00 00 0000 700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</si>
  <si>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</si>
  <si>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</si>
  <si>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</si>
  <si>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</si>
  <si>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</si>
  <si>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</si>
  <si>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</si>
  <si>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</si>
  <si>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482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</si>
  <si>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</si>
  <si>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</si>
  <si>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</si>
  <si>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</si>
  <si>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</si>
  <si>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</si>
  <si>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</si>
  <si>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</si>
  <si>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807</t>
  </si>
  <si>
    <t>839</t>
  </si>
  <si>
    <t>ОБЕСПЕЧЕНИЕ ПОЖАРНОЙ БЕЗОПАСНОСТИ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</si>
  <si>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</si>
  <si>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</si>
  <si>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</si>
  <si>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</si>
  <si>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</si>
  <si>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</si>
  <si>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 РАСХОДЫ НА  МЕРОПРИЯТИЯ ПО ПОВЫШЕНИЮ УРОВНЯ ЗАЩИЩЕННОСТИ ЖИЛИЩНОГО ФОНДА МУНИЦИПАЛЬНОГО ОБРАЗОВАНИЯ </t>
  </si>
  <si>
    <t xml:space="preserve">Приобретение путевок в детские оздоровительные лагеря </t>
  </si>
  <si>
    <t xml:space="preserve"> 1 16 00000 00 0000 000</t>
  </si>
  <si>
    <t>Отчет</t>
  </si>
  <si>
    <t xml:space="preserve"> об исполнении местного бюджета МО МО Озеро Долгое по доходам </t>
  </si>
  <si>
    <t>План</t>
  </si>
  <si>
    <t>Исполнено</t>
  </si>
  <si>
    <t>% исполнения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</si>
  <si>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</si>
  <si>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</si>
  <si>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</si>
  <si>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</si>
  <si>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</si>
  <si>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</si>
  <si>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</si>
  <si>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</si>
  <si>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</si>
  <si>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</si>
  <si>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</si>
  <si>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</si>
  <si>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</si>
  <si>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1.7.1.1</t>
  </si>
  <si>
    <t>351 00 05</t>
  </si>
  <si>
    <t>351  00 05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</si>
  <si>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</si>
  <si>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</si>
  <si>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</si>
  <si>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</si>
  <si>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</si>
  <si>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</si>
  <si>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</si>
  <si>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</si>
  <si>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</si>
  <si>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</si>
  <si>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</si>
  <si>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</si>
  <si>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</si>
  <si>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</si>
  <si>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</si>
  <si>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</si>
  <si>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</si>
  <si>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</si>
  <si>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</si>
  <si>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</si>
  <si>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</si>
  <si>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</si>
  <si>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</si>
  <si>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</si>
  <si>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</si>
  <si>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</si>
  <si>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</si>
  <si>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</si>
  <si>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</si>
  <si>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</si>
  <si>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</si>
  <si>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</si>
  <si>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</si>
  <si>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</si>
  <si>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</si>
  <si>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</si>
  <si>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0804</t>
  </si>
  <si>
    <t>ОПУБЛИКОВАНИЕ МУНИЦИПАЛЬНЫХ ПРАВОВЫХ АКТОВ В СРЕДСТВАХ МАССОВОЙ ИНФОРМАЦИИ</t>
  </si>
  <si>
    <t>457 03 00</t>
  </si>
  <si>
    <t>ЗДРАВООХРАНЕНИЕ, ФИЗИЧЕСКАЯ КУЛЬТУРА И СПОРТ</t>
  </si>
  <si>
    <t>0900</t>
  </si>
  <si>
    <t>0908</t>
  </si>
  <si>
    <t>СОЗДАНИЕ УСЛОВИЙ ДЛЯ РАЗВИТИЯ НА ТЕРРИТОРИИ МУНИЦИПАЛЬНОГО ОБРАЗОВАНИЯ  МАССОВОЙ ФИЗИЧЕСКОЙ КУЛЬТУРЫ И СПОРТА</t>
  </si>
  <si>
    <t>Физическая культура и спорт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</si>
  <si>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</si>
  <si>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</si>
  <si>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</si>
  <si>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 xml:space="preserve">Доходы  местного бюджета Муниципального образования МО Озеро Долгое </t>
  </si>
  <si>
    <t>А</t>
  </si>
  <si>
    <t xml:space="preserve"> МЕРОПРИЯТИЯ ПО БЛАГОУСТРОЙСТВУ ГОРОДСКИХ И СЕЛЬСКИХ ПОСЕЛЕНИЙ</t>
  </si>
  <si>
    <t>351 90 01</t>
  </si>
  <si>
    <t>1.3.1.</t>
  </si>
  <si>
    <t>1.3.1.1</t>
  </si>
  <si>
    <t>1.4.1.1</t>
  </si>
  <si>
    <t>1.5</t>
  </si>
  <si>
    <t>1.5.1</t>
  </si>
  <si>
    <t>1.5.1.1</t>
  </si>
  <si>
    <t>1.6</t>
  </si>
  <si>
    <t>1.6.1</t>
  </si>
  <si>
    <t>1.6.1.1</t>
  </si>
  <si>
    <t>РАСХОДЫ НА ПРОВЕДЕНИЕ ЛЕТНЕЙ ОЗДОРОВИТЕЛЬНОЙ КОМПАНИИ ДЛЯ ДЕТЕЙ, НАХОДЯЩИХСЯ ПОД ОПЕКОЙ</t>
  </si>
  <si>
    <t>ОЗЕЛЕНЕНИЕ ПРИДОМОВЫХ ТЕРРИТОРИЙ И ТЕРРИТОРИЙ ДВОРОВ</t>
  </si>
  <si>
    <t>600 03 01</t>
  </si>
  <si>
    <t>ОЗЕЛЕНЕНИЕ  ТЕРРИТОРИЙ МУНИЦИПАЛЬНОГО ОБРАЗОВАНИЯ</t>
  </si>
  <si>
    <t>600 03 00</t>
  </si>
  <si>
    <t>600 03 02</t>
  </si>
  <si>
    <t xml:space="preserve"> КОМПЕНСАЦИОННОЕ ОЗЕЛЕНЕНИЕ, ПРОВЕДЕНИЕ САНИТАРНЫХ РУБОК (В Т.Ч. УДАЛЕНИЕ АВАРИЙНЫХ, БОЛЬНЫХ ДЕРЕВЬЕВ И КУСТАРНИКОВ), РЕКОНСТРУКЦИЯ ЗЕЛЕНЫХ НАСАЖДЕНИЙ ВНУТРИКВАРТАЛЬНОГО ОЗЕЛЕНЕНИЯ</t>
  </si>
  <si>
    <t>ПРОЧЕЕ БЛАГОУСТРОЙСТВО</t>
  </si>
  <si>
    <t>600 04 00</t>
  </si>
  <si>
    <t>СОЗДАНИЕ ЗОН ОТДЫХА</t>
  </si>
  <si>
    <t>600 04 01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</si>
  <si>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</si>
  <si>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</si>
  <si>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</si>
  <si>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</si>
  <si>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</si>
  <si>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</si>
  <si>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</si>
  <si>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</si>
  <si>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</si>
  <si>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 xml:space="preserve"> об исполнении местного бюджета МО МО Озеро Долгое по расходам 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</si>
  <si>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</si>
  <si>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</si>
  <si>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</si>
  <si>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</si>
  <si>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</si>
  <si>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Резервные фонды органов местного самоуправления</t>
  </si>
  <si>
    <t>219 00 00</t>
  </si>
  <si>
    <t>1</t>
  </si>
  <si>
    <t>1.2.1</t>
  </si>
  <si>
    <t>1.2.1.1</t>
  </si>
  <si>
    <t>801</t>
  </si>
  <si>
    <t xml:space="preserve">450 00 00 </t>
  </si>
  <si>
    <t>804</t>
  </si>
  <si>
    <t xml:space="preserve">РЕЗЕРВНЫЙ ФОНД МЕСТНОЙ АДМИНИСТРАЦИИ 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</si>
  <si>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</si>
  <si>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</si>
  <si>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</si>
  <si>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</si>
  <si>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</si>
  <si>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</si>
  <si>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</si>
  <si>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</si>
  <si>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</si>
  <si>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</si>
  <si>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</si>
  <si>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</si>
  <si>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</si>
  <si>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</si>
  <si>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</si>
  <si>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</si>
  <si>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</si>
  <si>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</si>
  <si>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</si>
  <si>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</si>
  <si>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</si>
  <si>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</si>
  <si>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</si>
  <si>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</si>
  <si>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</si>
  <si>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</si>
  <si>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09202 00</t>
  </si>
  <si>
    <t>092 02 00</t>
  </si>
  <si>
    <t>1 19 00000 00 0000 000</t>
  </si>
  <si>
    <t>ВОЗВРАТ ОСТАТКОВ СУБСИДИЙ, СУБВЕНЦИЙ И ИНЫХ МЕЖБЮДЖЕТНЫХ ТРАНСФЕРТОВ</t>
  </si>
  <si>
    <t xml:space="preserve"> 1 05 0101101 0000 110</t>
  </si>
  <si>
    <t xml:space="preserve"> 1 05 01012 01 0000 110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</si>
  <si>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</si>
  <si>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1 05 01020 00 0000 110</t>
  </si>
  <si>
    <t>Налог, взимаемый с налогоплательщиков, выбравших в качестве налогообложения доходы, уменьшенные на величину расходов</t>
  </si>
  <si>
    <t xml:space="preserve"> 1 05 0102101 0000 110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</si>
  <si>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</si>
  <si>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</si>
  <si>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 xml:space="preserve"> 1 05 0101001 0000 110</t>
  </si>
  <si>
    <t xml:space="preserve"> 1 05 02010 02 0000 110</t>
  </si>
  <si>
    <t xml:space="preserve"> 1 05 02020 02 0000 110</t>
  </si>
  <si>
    <t>867</t>
  </si>
  <si>
    <t>Штрафы за административные правонарушения в области благоустройства,предусмотренные главой 4 Законом Санкт-Петербурга от 12.05.2010 №273-70 "Об административных правонарушениях в Санкт-Петербурге"</t>
  </si>
  <si>
    <t xml:space="preserve"> 1 16 90030 03 0100 140 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</si>
  <si>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</si>
  <si>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Законом Санкт-Петербурга от 12.05.2010 №273-70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</si>
  <si>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</si>
  <si>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</si>
  <si>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на содержание ребенка в семье опекуна и приемной семье ,а также вознаграждение, причитающегося приемному родителю</t>
  </si>
  <si>
    <t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</si>
  <si>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</si>
  <si>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</si>
  <si>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Минимальный налог, зачисляемый в бюджеты субъектов Российской Федерации</t>
  </si>
  <si>
    <t xml:space="preserve"> 1 05 01050 01 0000 110 </t>
  </si>
  <si>
    <t>ФОРМИРОВАНИЕ И РАЗМЕЩЕНИЕ МУНИЦИПАЛЬНОГО ЗАКАЗА</t>
  </si>
  <si>
    <t>НАЦИОНАЛЬНАЯ ЭКОНОМИКА</t>
  </si>
  <si>
    <t>МЕРОПРИЯТИЯ ПО СОДЕЙСТВИЮ РАЗВИТИЮ МАЛОГО БИЗНЕСА НА ТЕРРИТОРИИ МУНИЦИПАЛЬНОГО ОБРАЗОВАНИЯ</t>
  </si>
  <si>
    <t>345 01 00</t>
  </si>
  <si>
    <t xml:space="preserve">УСТАНОВКА, СОДЕРЖАНИЕ И РЕМОНТ ОГРАЖДЕНИЙ ГАЗОНОВ </t>
  </si>
  <si>
    <t>*</t>
  </si>
  <si>
    <t>ОРГАНИЗАЦИЯ И ПРОВЕДЕНИЕ МЕРОПРИЯТИЙ ПО СОХРАНЕНИЮИ РАЗВИТИЮ МЕСТНЫХ ТРАДИЦИЙ И ОБРЯДОВ</t>
  </si>
  <si>
    <t>СРЕДСТВА МАССОВОЙ ИНФОРМАЦИИ</t>
  </si>
  <si>
    <t>МУНИЦИПАЛЬНЫЙ СОВЕТ МО МО ОЗЕРО ДОЛГОЕ</t>
  </si>
  <si>
    <t>925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</si>
  <si>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</si>
  <si>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</si>
  <si>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510 02 00</t>
  </si>
  <si>
    <t>ЦЕЛЕВАЯ АДРЕСНАЯ ПРОГРАММА ПО УЧАСТИЮ В ДЕЯТЕЛЬНОСТИ ПО ПРОФИЛАКТИКЕ НАРКОМАНИИ НА ТЕРРИТОРИИ МУНИЦИПАЛЬНОГО ОБРАЗОВАНИЯ</t>
  </si>
  <si>
    <t>СОЦИАЛЬНОЕ ОБЕСПЕЧЕНИЕ НАСЕЛЕНИЯ</t>
  </si>
  <si>
    <t>Расходы на предоставление доплат к пенсии, лицам замещавшим должности муниципальной службы</t>
  </si>
  <si>
    <t>ФИЗИЧЕСКАЯ КУЛЬТУРА И СПОРТ</t>
  </si>
  <si>
    <t>Массовый спорт</t>
  </si>
  <si>
    <t>Резервный фонд местной администрации</t>
  </si>
  <si>
    <t>Не выясненные поступления</t>
  </si>
  <si>
    <t>117 01030 03 0000 180</t>
  </si>
  <si>
    <t>092 06 00</t>
  </si>
  <si>
    <t>219 03 00</t>
  </si>
  <si>
    <t>219 01 00</t>
  </si>
  <si>
    <t>Мероприятия по гражданской обороне</t>
  </si>
  <si>
    <t>ВРЕМЕННОЕ ТРУДОУСТРОЙСТВО НЕСОВЕРШЕННОЛЕТНИХ В ВОЗРАСТЕ ОТ 14 ДО 18 ЛЕТ В СВОБОДНОЕ ОТ УЧЕБЫ ВРЕМЯ</t>
  </si>
  <si>
    <t>ОРГАНИЗАЦИЯ ДОПОЛНИТЕЛЬНЫХ ПАРКОВОЧНЫХ МЕСТ НА ДВОРОВЫХ ТЕРРИТОРИЯХ</t>
  </si>
  <si>
    <t>БЛАГОУСТРОЙСТВО ТЕРРИТОРИИ МО,СВЯЗАННОЕ С ОБЕСПЕЧЕНИЕМ САНИТАРНОГО БЛАГОПОЛУЧИЯ НАСЕЛЕНИЯ</t>
  </si>
  <si>
    <t>600 02 04</t>
  </si>
  <si>
    <t>ОЗЕЛЕНЕНИЕ ТЕРРИТОРИЙ ЗЕЛЕНЫХ НАСАЖДЕНИЙ ВНУТРИКВАРТАЛЬНОГО ОЗЕЛЕНЕНИЯ</t>
  </si>
  <si>
    <t>ОРГАНИЗАЦИЯ РАБОТ ПО КОМПЛЕКСНОМУ ОЗЕЛЕНЕНИЮ</t>
  </si>
  <si>
    <t>ПРОВЕДЕНИЕ САНИТАРНЫХ РУБОК, УДАЛЕНИЕ АВАРИЙНЫХ, БОЛЬНЫХ ДЕРЕВЬЕВ И КУСТАРНИКОВ В ТНОШЕНИИ ЗЕЛЕНЫХ НАСАЖДЕНИЙ ВНУТРИКВАРТАЛЬНОГО ОЗЕЛЕНЕНИЯ</t>
  </si>
  <si>
    <t>600 03 04</t>
  </si>
  <si>
    <t>600 03 05</t>
  </si>
  <si>
    <t>ОБУСТРОЙСТВО, СОДЕРЖАНИЕ И УБОРКА ТЕРРИТОРИИ СПОРТИВНЫХ ПЛОЩАДОК</t>
  </si>
  <si>
    <t>487 01 00</t>
  </si>
  <si>
    <t>ОПУБЛИКОВАНИЕ МУНИЦИПАЛЬНЫХ ПРАВОВЫХ АКТОВ, ИНОЙ ИНФОРМАЦИИ В СРЕДСТВАХ МАССОВОЙ ИНФОРМАЦИИ</t>
  </si>
  <si>
    <t>440 01 01</t>
  </si>
  <si>
    <t>440 01 02</t>
  </si>
  <si>
    <t>Денежные взыскания (штрафы) и иные суммы, взыскиваемые с лиц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</si>
  <si>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 же муниципальных служащих и работников муниципальных учреждений</t>
  </si>
  <si>
    <t>428 01 00</t>
  </si>
  <si>
    <t>РАСХОДЫ НА ПОДДЕРЖАНИЕ САЙТА МО МО ОЗЕРО ДОЛГОЕ</t>
  </si>
  <si>
    <t>092 08 00</t>
  </si>
  <si>
    <t>Прочие работы, услуги</t>
  </si>
  <si>
    <t xml:space="preserve">092 08 00 </t>
  </si>
  <si>
    <t>РАСХОДЫ НА ПРИОБРЕТЕНИЕ И СОДЕРЖАНИЕ ИНФОРМАЦИОННОГО ОБОРУДОВАНИЯ В ОБЩЕСТВЕННЫХ МЕСТАХ</t>
  </si>
  <si>
    <t>092 09 00</t>
  </si>
  <si>
    <t xml:space="preserve">510 02 00 </t>
  </si>
  <si>
    <t>Профессиональная подготовка, перподготовка и повышение квалификации</t>
  </si>
  <si>
    <t>428 01 02</t>
  </si>
  <si>
    <t>ДРУГИЕ ВОПРОСЫ В ОБЛАСТИ КУЛЬТУРЫ, КИНЕМАТОГРАФИИ</t>
  </si>
  <si>
    <t>Целевая программа по организации и проведению досуговых мероприятий для жителей муниципального образования</t>
  </si>
  <si>
    <t>795 06 00</t>
  </si>
  <si>
    <t>505 01 00</t>
  </si>
  <si>
    <t>113 02993 03 0100 130</t>
  </si>
  <si>
    <t>1 16 33030 03 0000 140</t>
  </si>
  <si>
    <t>Денежные взыскания (шьрафы)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федерад\льного значения Москвы и санкт-Петербурга</t>
  </si>
  <si>
    <t>Единый налог на вмененный доход для отдельных видов деятельностиз (за налоговые периоды, истекшие до 1 января 2011 года)</t>
  </si>
  <si>
    <t>1 05 04000 02 0000 11</t>
  </si>
  <si>
    <t>Налог, взимаемый в связи с применением патентной системы налогообложения</t>
  </si>
  <si>
    <t>Прочие доходы от компенсации затрат государства</t>
  </si>
  <si>
    <t xml:space="preserve"> 1 13 02990 00 0000 130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</si>
  <si>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</si>
  <si>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Расходы на выплаты персоналу в целях обеспечения выполнения фнкций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</si>
  <si>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</si>
  <si>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</si>
  <si>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ИЗБИРАТЕЛЬНАЯ КОМИССИЯ МО МО ОЗЕРО ДОЛГОЕ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</si>
  <si>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</si>
  <si>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</si>
  <si>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Фонд оплаты труда и страховые взносы</t>
  </si>
  <si>
    <t>020 01 01</t>
  </si>
  <si>
    <t>Прочая закупка товаров, работ и услуг для муниципальных нужд</t>
  </si>
  <si>
    <t>Повышение правовой культуры избирателей и обучение организаторов выборов</t>
  </si>
  <si>
    <t>020 01 03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</si>
  <si>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</si>
  <si>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ДЕПУТАТЫ ОСУЩЕСТВЛЯЮЩИЕ СВОЮ ДЕЯТЕЛЬНОСТЬ НА ПОСТОЯННОЙ ОСНОВЕ</t>
  </si>
  <si>
    <t>002 03 02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</si>
  <si>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</si>
  <si>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</si>
  <si>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Уплата налогов, сборов и иных платежей</t>
  </si>
  <si>
    <t>002 04 00</t>
  </si>
  <si>
    <t>ПЕРЕПОДГОТОВКА, ПОВЫШЕНИЕ КВАЛИФИКАЦИИ</t>
  </si>
  <si>
    <t>428 00 00</t>
  </si>
  <si>
    <t>428 01 01</t>
  </si>
  <si>
    <t>002 06 00</t>
  </si>
  <si>
    <t xml:space="preserve">МЕСТНАЯ АДМИНИСТРАЦИЯ </t>
  </si>
  <si>
    <t>Иные закупки товаров, работ и услуг для муниципальных нужд</t>
  </si>
  <si>
    <t>Закупки товаров, работ и услуг в сфере информационно-коммуникационных технологий</t>
  </si>
  <si>
    <t>Прочая закупка товаро, работ и услуг для муниципальных нужд</t>
  </si>
  <si>
    <t>Уплата налога на имущество организации и земельного налога</t>
  </si>
  <si>
    <t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</t>
  </si>
  <si>
    <t>002 80 01</t>
  </si>
  <si>
    <t xml:space="preserve">002 80 01 </t>
  </si>
  <si>
    <t>Уплата прочих налогов, сборов и иных платежей</t>
  </si>
  <si>
    <t>Резервные средства</t>
  </si>
  <si>
    <t xml:space="preserve">070 01 01 </t>
  </si>
  <si>
    <t>ФОРМИРОВАНИЕ АРХИВНЫХ ФОНДОВ ОРГАНОВ МЕСТНОГО САМОУПРАВЛЕНИЯ, МУНИЦИПАЛЬНЫХ ПРЕДПРИЯТИЙ И УЧРЕЖДЕНИЙ</t>
  </si>
  <si>
    <t>Субсидии некоммерческим организациям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</si>
  <si>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</si>
  <si>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 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</si>
  <si>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Целевая  программа по участию в деятельности по профилактике правонарушений в СПб</t>
  </si>
  <si>
    <t>Зашита населения и территории от  чрезвычайных ситуаций природного и техногенного характера, гражданская оборона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</si>
  <si>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</si>
  <si>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</si>
  <si>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ЦЕЛЕВАЯ АДРЕСНАЯ ПРОГРАММА ПО УЧАСТИЮ В ПРОФИЛАКТИКЕ ТЕРРОРИЗМА И ЭКСТРЕМИЗМА, А ТАК ЖЕ МИНИМИЗАЦИИ И (ИЛИ) ЛИКВИДАЦИИ ПОСЛЕДСТВИЙ ТЕРРОРИЗМА И ЭКСТРЕМИЗМА НА ТЕРРИТОРИИ МО</t>
  </si>
  <si>
    <t>ОБЩЕЭКОНОМИЧЕСКИЕ ВОПРОСЫ</t>
  </si>
  <si>
    <t>Субсидии юридическим лицам (кроме муниципальных учреждений) и физическим лицам-производителям товаро, работ и услуг</t>
  </si>
  <si>
    <t>ДРУГИЕ ВОПРОСЫ В ОБЛАСТИ НАЦИОНАЛЬНОЙ ЭКОНОМИКИ</t>
  </si>
  <si>
    <t>БЛАГОУСТРОЙСТВО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</si>
  <si>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t>
  </si>
  <si>
    <t xml:space="preserve">ОРГАНИЗАЦИЯ УЧЕТА ЗЕЛЕНЫХ НАСОЖДЕНИЙ ВНУТРИКВАРТАЛЬНОГО ОЗЕЛЕНИЯ </t>
  </si>
  <si>
    <t>ПРОЧИЕ МЕРОПРИЯТИЯ В ОБЛАСТИ  БЛАГОУСТРОЙСТВА</t>
  </si>
  <si>
    <t>СОЗДАНИЕ ЗОН ОТДЫХА, В ТОМ ЧИСЛЕ ОБУСТРОЙСТВО, СОДЕРЖАНИЕ И УБОРКА ДЕТСКИХ И СПОРТИВНЫХ ПЛОЩАДОК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</si>
  <si>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</t>
  </si>
  <si>
    <t>Расходы на подготовку, переподготовку и повышение квалификации муниципальных служащих</t>
  </si>
  <si>
    <t>ПРОВЕДЕНИЕ МЕРОПРИЯТИЙ ПО ВОЕННО-ПАТРИОТИЧЕСКОМУ ВОСПИТАНИЮ МОЛОДЕЖИ НА ТЕРРИТОРИИ МО</t>
  </si>
  <si>
    <t>ДРУГИЕ ВОПРОСЫ В ОБЛАСТИ ОБРАЗОВАНИЯ</t>
  </si>
  <si>
    <t xml:space="preserve">ЦЕЛЕВАЯ АДРЕСНАЯ ПРОГРАММА ПО УЧАСТИЮ В РЕАЛИЗАЦИИ МЕР ПО ПРОФИЛАКТИКЕ ДОРОЖНО-ТРАНСПОРТНОГО ТРАМВАТИЗМА НА ТЕРРИТОРИИ МО </t>
  </si>
  <si>
    <t xml:space="preserve">ОРГАНИЗАЦИЯ  МЕСТНЫХ И УЧАСТИЕ В ОРГАНИЗАЦИИ И ПРОВЕДЕНИИ ГОРОДСКИХ ПРАЗДНИЧНЫХ И ИНЫХ ЗРЕЛИЩНЫХ МЕРОПРИЯТИЙ </t>
  </si>
  <si>
    <t>КУЛТУРА</t>
  </si>
  <si>
    <t>Меры социальной поддержки населения по публично нормативным обязательствам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</si>
  <si>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</si>
  <si>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>002 80 02</t>
  </si>
  <si>
    <t xml:space="preserve">002 80 02 </t>
  </si>
  <si>
    <t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</si>
  <si>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</si>
  <si>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Пособия, компенсации, меры социальной поддерки по публичным нормативным обязательствам</t>
  </si>
  <si>
    <t>Субвенции бюджетам муниципальных образований на исполнение государственного полномочия по выплате денежных средств на вознограждение приемным родителям</t>
  </si>
  <si>
    <t>511 80 04</t>
  </si>
  <si>
    <t>Иные выплаты населению</t>
  </si>
  <si>
    <t xml:space="preserve">511 80 04 </t>
  </si>
  <si>
    <t xml:space="preserve">487 01 00 </t>
  </si>
  <si>
    <t>Опубликование муниципальных правовых актов, иной информации</t>
  </si>
  <si>
    <t>824</t>
  </si>
  <si>
    <t>1 16 90030 03 0100 140</t>
  </si>
  <si>
    <t>208 03000 03 0000 180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</si>
  <si>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</t>
  </si>
  <si>
    <t>Выполнение оформления к праздничным мероприятиям на территории муниципального образования</t>
  </si>
  <si>
    <t>Пособия, компенсации, иные социальные выплаты гражданам, кроме публичных нормативных обязательств</t>
  </si>
  <si>
    <t xml:space="preserve">                                                                  за  2014 год                                          в тыс. руб.</t>
  </si>
  <si>
    <t xml:space="preserve">                                                                    за  2014 год                                   в тыс. руб.</t>
  </si>
  <si>
    <t xml:space="preserve">                                                                             за  2014 год                                         в тыс.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</si>
</sst>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</numFmts>
  <fonts count="92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6"/>
      <name val="Arial Cyr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6"/>
      <name val="Arial Cyr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12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7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49" fontId="31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20" xfId="0" applyNumberFormat="1" applyFont="1" applyFill="1" applyBorder="1" applyAlignment="1">
      <alignment horizontal="center" vertical="top" wrapText="1"/>
    </xf>
    <xf numFmtId="49" fontId="31" fillId="37" borderId="2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0" fillId="37" borderId="22" xfId="0" applyNumberFormat="1" applyFont="1" applyFill="1" applyBorder="1" applyAlignment="1">
      <alignment horizontal="justify" vertical="justify" wrapText="1"/>
    </xf>
    <xf numFmtId="49" fontId="31" fillId="37" borderId="22" xfId="0" applyNumberFormat="1" applyFont="1" applyFill="1" applyBorder="1" applyAlignment="1">
      <alignment horizontal="justify" vertical="justify" wrapText="1"/>
    </xf>
    <xf numFmtId="49" fontId="30" fillId="37" borderId="23" xfId="0" applyNumberFormat="1" applyFont="1" applyFill="1" applyBorder="1" applyAlignment="1">
      <alignment horizontal="justify" vertical="justify" wrapText="1"/>
    </xf>
    <xf numFmtId="49" fontId="13" fillId="37" borderId="24" xfId="0" applyNumberFormat="1" applyFont="1" applyFill="1" applyBorder="1" applyAlignment="1">
      <alignment horizontal="justify" vertical="justify" wrapText="1"/>
    </xf>
    <xf numFmtId="49" fontId="16" fillId="37" borderId="23" xfId="0" applyNumberFormat="1" applyFont="1" applyFill="1" applyBorder="1" applyAlignment="1">
      <alignment horizontal="justify" vertical="justify" wrapText="1"/>
    </xf>
    <xf numFmtId="49" fontId="30" fillId="37" borderId="22" xfId="0" applyNumberFormat="1" applyFont="1" applyFill="1" applyBorder="1" applyAlignment="1">
      <alignment horizontal="justify" vertical="justify" wrapText="1"/>
    </xf>
    <xf numFmtId="49" fontId="30" fillId="37" borderId="14" xfId="0" applyNumberFormat="1" applyFont="1" applyFill="1" applyBorder="1" applyAlignment="1">
      <alignment horizontal="center" vertical="top" wrapText="1"/>
    </xf>
    <xf numFmtId="49" fontId="31" fillId="37" borderId="14" xfId="0" applyNumberFormat="1" applyFont="1" applyFill="1" applyBorder="1" applyAlignment="1">
      <alignment horizontal="center" vertical="top" wrapText="1"/>
    </xf>
    <xf numFmtId="49" fontId="31" fillId="37" borderId="14" xfId="0" applyNumberFormat="1" applyFont="1" applyFill="1" applyBorder="1" applyAlignment="1">
      <alignment horizontal="center" vertical="top" wrapText="1"/>
    </xf>
    <xf numFmtId="49" fontId="31" fillId="37" borderId="25" xfId="0" applyNumberFormat="1" applyFont="1" applyFill="1" applyBorder="1" applyAlignment="1">
      <alignment horizontal="center" vertical="top" wrapText="1"/>
    </xf>
    <xf numFmtId="49" fontId="30" fillId="37" borderId="26" xfId="0" applyNumberFormat="1" applyFont="1" applyFill="1" applyBorder="1" applyAlignment="1">
      <alignment horizontal="justify" vertical="justify" wrapText="1"/>
    </xf>
    <xf numFmtId="49" fontId="31" fillId="37" borderId="26" xfId="0" applyNumberFormat="1" applyFont="1" applyFill="1" applyBorder="1" applyAlignment="1">
      <alignment horizontal="justify" vertical="justify" wrapText="1"/>
    </xf>
    <xf numFmtId="49" fontId="30" fillId="37" borderId="26" xfId="0" applyNumberFormat="1" applyFont="1" applyFill="1" applyBorder="1" applyAlignment="1">
      <alignment horizontal="justify" vertical="justify" wrapText="1"/>
    </xf>
    <xf numFmtId="49" fontId="34" fillId="37" borderId="26" xfId="0" applyNumberFormat="1" applyFont="1" applyFill="1" applyBorder="1" applyAlignment="1">
      <alignment horizontal="justify" vertical="justify" wrapText="1"/>
    </xf>
    <xf numFmtId="49" fontId="31" fillId="37" borderId="27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4" fillId="38" borderId="30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49" fontId="1" fillId="39" borderId="23" xfId="0" applyNumberFormat="1" applyFont="1" applyFill="1" applyBorder="1" applyAlignment="1">
      <alignment horizontal="center" vertical="center"/>
    </xf>
    <xf numFmtId="49" fontId="2" fillId="37" borderId="23" xfId="0" applyNumberFormat="1" applyFont="1" applyFill="1" applyBorder="1" applyAlignment="1">
      <alignment horizontal="center" vertical="center"/>
    </xf>
    <xf numFmtId="49" fontId="9" fillId="37" borderId="23" xfId="0" applyNumberFormat="1" applyFont="1" applyFill="1" applyBorder="1" applyAlignment="1">
      <alignment horizontal="center" vertical="center"/>
    </xf>
    <xf numFmtId="49" fontId="1" fillId="39" borderId="22" xfId="0" applyNumberFormat="1" applyFont="1" applyFill="1" applyBorder="1" applyAlignment="1">
      <alignment horizontal="center" vertical="center"/>
    </xf>
    <xf numFmtId="49" fontId="30" fillId="33" borderId="13" xfId="0" applyNumberFormat="1" applyFont="1" applyFill="1" applyBorder="1" applyAlignment="1">
      <alignment horizontal="center" vertical="top" wrapText="1"/>
    </xf>
    <xf numFmtId="49" fontId="30" fillId="33" borderId="31" xfId="0" applyNumberFormat="1" applyFont="1" applyFill="1" applyBorder="1" applyAlignment="1">
      <alignment horizontal="justify" vertical="justify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0" fillId="34" borderId="22" xfId="0" applyNumberFormat="1" applyFont="1" applyFill="1" applyBorder="1" applyAlignment="1">
      <alignment horizontal="justify" vertical="justify" wrapText="1"/>
    </xf>
    <xf numFmtId="0" fontId="28" fillId="0" borderId="0" xfId="0" applyFont="1" applyAlignment="1">
      <alignment horizontal="right"/>
    </xf>
    <xf numFmtId="49" fontId="9" fillId="37" borderId="3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0" fontId="14" fillId="40" borderId="15" xfId="0" applyFont="1" applyFill="1" applyBorder="1" applyAlignment="1">
      <alignment vertical="top" wrapText="1"/>
    </xf>
    <xf numFmtId="49" fontId="14" fillId="40" borderId="19" xfId="0" applyNumberFormat="1" applyFont="1" applyFill="1" applyBorder="1" applyAlignment="1">
      <alignment horizontal="center" vertical="center" wrapText="1"/>
    </xf>
    <xf numFmtId="0" fontId="14" fillId="40" borderId="33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0" fillId="0" borderId="34" xfId="0" applyFont="1" applyBorder="1" applyAlignment="1">
      <alignment vertical="top" wrapText="1"/>
    </xf>
    <xf numFmtId="49" fontId="30" fillId="0" borderId="14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4" fillId="0" borderId="36" xfId="0" applyNumberFormat="1" applyFont="1" applyBorder="1" applyAlignment="1">
      <alignment vertical="center" wrapText="1"/>
    </xf>
    <xf numFmtId="0" fontId="14" fillId="0" borderId="37" xfId="0" applyFont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0" fillId="37" borderId="38" xfId="0" applyNumberFormat="1" applyFont="1" applyFill="1" applyBorder="1" applyAlignment="1">
      <alignment horizontal="center"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30" fillId="35" borderId="15" xfId="0" applyFont="1" applyFill="1" applyBorder="1" applyAlignment="1">
      <alignment vertical="top" wrapText="1"/>
    </xf>
    <xf numFmtId="0" fontId="0" fillId="0" borderId="40" xfId="0" applyBorder="1" applyAlignment="1">
      <alignment/>
    </xf>
    <xf numFmtId="0" fontId="0" fillId="36" borderId="30" xfId="0" applyFill="1" applyBorder="1" applyAlignment="1">
      <alignment/>
    </xf>
    <xf numFmtId="0" fontId="21" fillId="0" borderId="0" xfId="0" applyFont="1" applyAlignment="1">
      <alignment horizontal="center"/>
    </xf>
    <xf numFmtId="49" fontId="0" fillId="0" borderId="4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26" fillId="0" borderId="11" xfId="0" applyNumberFormat="1" applyFont="1" applyFill="1" applyBorder="1" applyAlignment="1">
      <alignment horizontal="center" vertical="center"/>
    </xf>
    <xf numFmtId="175" fontId="1" fillId="34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4" borderId="16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1" fillId="0" borderId="45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4" fillId="38" borderId="30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9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1" fillId="34" borderId="46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4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1" fillId="39" borderId="24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37" borderId="22" xfId="0" applyNumberFormat="1" applyFont="1" applyFill="1" applyBorder="1" applyAlignment="1">
      <alignment horizontal="center" vertical="center"/>
    </xf>
    <xf numFmtId="49" fontId="9" fillId="37" borderId="22" xfId="0" applyNumberFormat="1" applyFont="1" applyFill="1" applyBorder="1" applyAlignment="1">
      <alignment horizontal="center" vertical="center"/>
    </xf>
    <xf numFmtId="0" fontId="0" fillId="38" borderId="30" xfId="0" applyFill="1" applyBorder="1" applyAlignment="1">
      <alignment horizontal="center"/>
    </xf>
    <xf numFmtId="49" fontId="4" fillId="38" borderId="11" xfId="0" applyNumberFormat="1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175" fontId="4" fillId="38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9" xfId="0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wrapText="1" readingOrder="1"/>
    </xf>
    <xf numFmtId="175" fontId="0" fillId="0" borderId="11" xfId="0" applyNumberFormat="1" applyFont="1" applyFill="1" applyBorder="1" applyAlignment="1">
      <alignment horizontal="center" vertical="center"/>
    </xf>
    <xf numFmtId="49" fontId="15" fillId="36" borderId="47" xfId="0" applyNumberFormat="1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vertical="top" wrapText="1"/>
    </xf>
    <xf numFmtId="49" fontId="34" fillId="0" borderId="14" xfId="0" applyNumberFormat="1" applyFont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36" borderId="49" xfId="0" applyFont="1" applyFill="1" applyBorder="1" applyAlignment="1">
      <alignment/>
    </xf>
    <xf numFmtId="49" fontId="13" fillId="0" borderId="14" xfId="0" applyNumberFormat="1" applyFont="1" applyFill="1" applyBorder="1" applyAlignment="1">
      <alignment horizontal="center" vertical="center" wrapText="1"/>
    </xf>
    <xf numFmtId="175" fontId="0" fillId="0" borderId="5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8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45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49" fontId="9" fillId="34" borderId="11" xfId="0" applyNumberFormat="1" applyFont="1" applyFill="1" applyBorder="1" applyAlignment="1">
      <alignment horizontal="center" vertical="center" wrapText="1"/>
    </xf>
    <xf numFmtId="49" fontId="1" fillId="34" borderId="42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51" xfId="0" applyNumberFormat="1" applyFont="1" applyFill="1" applyBorder="1" applyAlignment="1">
      <alignment horizontal="center" vertical="center"/>
    </xf>
    <xf numFmtId="175" fontId="1" fillId="34" borderId="51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33" borderId="13" xfId="0" applyNumberFormat="1" applyFont="1" applyFill="1" applyBorder="1" applyAlignment="1">
      <alignment horizontal="center" vertical="center"/>
    </xf>
    <xf numFmtId="175" fontId="4" fillId="38" borderId="16" xfId="0" applyNumberFormat="1" applyFont="1" applyFill="1" applyBorder="1" applyAlignment="1">
      <alignment horizontal="center" vertical="center"/>
    </xf>
    <xf numFmtId="175" fontId="0" fillId="33" borderId="16" xfId="0" applyNumberFormat="1" applyFont="1" applyFill="1" applyBorder="1" applyAlignment="1">
      <alignment horizontal="center" vertical="center"/>
    </xf>
    <xf numFmtId="175" fontId="6" fillId="0" borderId="16" xfId="0" applyNumberFormat="1" applyFont="1" applyFill="1" applyBorder="1" applyAlignment="1">
      <alignment horizontal="center" vertical="center"/>
    </xf>
    <xf numFmtId="175" fontId="1" fillId="33" borderId="16" xfId="0" applyNumberFormat="1" applyFont="1" applyFill="1" applyBorder="1" applyAlignment="1">
      <alignment horizontal="center" vertical="center"/>
    </xf>
    <xf numFmtId="175" fontId="10" fillId="0" borderId="16" xfId="0" applyNumberFormat="1" applyFont="1" applyFill="1" applyBorder="1" applyAlignment="1">
      <alignment horizontal="center" vertical="center"/>
    </xf>
    <xf numFmtId="175" fontId="7" fillId="0" borderId="16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175" fontId="9" fillId="0" borderId="16" xfId="0" applyNumberFormat="1" applyFont="1" applyFill="1" applyBorder="1" applyAlignment="1">
      <alignment horizontal="center" vertical="center"/>
    </xf>
    <xf numFmtId="175" fontId="27" fillId="0" borderId="16" xfId="0" applyNumberFormat="1" applyFont="1" applyFill="1" applyBorder="1" applyAlignment="1">
      <alignment horizontal="center" vertical="center"/>
    </xf>
    <xf numFmtId="175" fontId="1" fillId="0" borderId="16" xfId="0" applyNumberFormat="1" applyFont="1" applyFill="1" applyBorder="1" applyAlignment="1">
      <alignment horizontal="center" vertical="center"/>
    </xf>
    <xf numFmtId="175" fontId="2" fillId="33" borderId="16" xfId="0" applyNumberFormat="1" applyFont="1" applyFill="1" applyBorder="1" applyAlignment="1">
      <alignment horizontal="center" vertical="center"/>
    </xf>
    <xf numFmtId="175" fontId="6" fillId="41" borderId="16" xfId="0" applyNumberFormat="1" applyFont="1" applyFill="1" applyBorder="1" applyAlignment="1">
      <alignment horizontal="center" vertical="center"/>
    </xf>
    <xf numFmtId="175" fontId="26" fillId="0" borderId="16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4" fillId="38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175" fontId="6" fillId="41" borderId="10" xfId="0" applyNumberFormat="1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wrapText="1" readingOrder="1"/>
    </xf>
    <xf numFmtId="49" fontId="26" fillId="0" borderId="42" xfId="0" applyNumberFormat="1" applyFont="1" applyFill="1" applyBorder="1" applyAlignment="1">
      <alignment horizontal="center" vertical="center" wrapText="1"/>
    </xf>
    <xf numFmtId="49" fontId="26" fillId="0" borderId="42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175" fontId="0" fillId="0" borderId="34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wrapText="1"/>
    </xf>
    <xf numFmtId="175" fontId="4" fillId="38" borderId="51" xfId="0" applyNumberFormat="1" applyFont="1" applyFill="1" applyBorder="1" applyAlignment="1">
      <alignment horizontal="center" vertical="center"/>
    </xf>
    <xf numFmtId="175" fontId="0" fillId="33" borderId="51" xfId="0" applyNumberFormat="1" applyFont="1" applyFill="1" applyBorder="1" applyAlignment="1">
      <alignment horizontal="center" vertical="center"/>
    </xf>
    <xf numFmtId="175" fontId="6" fillId="0" borderId="51" xfId="0" applyNumberFormat="1" applyFont="1" applyFill="1" applyBorder="1" applyAlignment="1">
      <alignment horizontal="center" vertical="center"/>
    </xf>
    <xf numFmtId="175" fontId="1" fillId="33" borderId="51" xfId="0" applyNumberFormat="1" applyFont="1" applyFill="1" applyBorder="1" applyAlignment="1">
      <alignment horizontal="center" vertical="center"/>
    </xf>
    <xf numFmtId="175" fontId="10" fillId="0" borderId="51" xfId="0" applyNumberFormat="1" applyFont="1" applyFill="1" applyBorder="1" applyAlignment="1">
      <alignment horizontal="center" vertical="center"/>
    </xf>
    <xf numFmtId="175" fontId="7" fillId="0" borderId="51" xfId="0" applyNumberFormat="1" applyFont="1" applyFill="1" applyBorder="1" applyAlignment="1">
      <alignment horizontal="center" vertical="center"/>
    </xf>
    <xf numFmtId="175" fontId="9" fillId="0" borderId="51" xfId="0" applyNumberFormat="1" applyFont="1" applyFill="1" applyBorder="1" applyAlignment="1">
      <alignment horizontal="center" vertical="center"/>
    </xf>
    <xf numFmtId="175" fontId="27" fillId="0" borderId="51" xfId="0" applyNumberFormat="1" applyFont="1" applyFill="1" applyBorder="1" applyAlignment="1">
      <alignment horizontal="center" vertical="center"/>
    </xf>
    <xf numFmtId="175" fontId="1" fillId="0" borderId="51" xfId="0" applyNumberFormat="1" applyFont="1" applyFill="1" applyBorder="1" applyAlignment="1">
      <alignment horizontal="center" vertical="center"/>
    </xf>
    <xf numFmtId="175" fontId="2" fillId="33" borderId="51" xfId="0" applyNumberFormat="1" applyFont="1" applyFill="1" applyBorder="1" applyAlignment="1">
      <alignment horizontal="center" vertical="center"/>
    </xf>
    <xf numFmtId="175" fontId="6" fillId="41" borderId="51" xfId="0" applyNumberFormat="1" applyFont="1" applyFill="1" applyBorder="1" applyAlignment="1">
      <alignment horizontal="center" vertical="center"/>
    </xf>
    <xf numFmtId="175" fontId="26" fillId="0" borderId="5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5" fontId="7" fillId="0" borderId="53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7" fillId="0" borderId="37" xfId="0" applyNumberFormat="1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1" fillId="39" borderId="32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/>
    </xf>
    <xf numFmtId="49" fontId="4" fillId="38" borderId="10" xfId="0" applyNumberFormat="1" applyFont="1" applyFill="1" applyBorder="1" applyAlignment="1">
      <alignment wrapText="1" readingOrder="1"/>
    </xf>
    <xf numFmtId="49" fontId="1" fillId="33" borderId="10" xfId="0" applyNumberFormat="1" applyFont="1" applyFill="1" applyBorder="1" applyAlignment="1">
      <alignment wrapText="1" readingOrder="1"/>
    </xf>
    <xf numFmtId="49" fontId="6" fillId="33" borderId="10" xfId="0" applyNumberFormat="1" applyFont="1" applyFill="1" applyBorder="1" applyAlignment="1">
      <alignment horizontal="left" vertical="center" wrapText="1" readingOrder="1"/>
    </xf>
    <xf numFmtId="49" fontId="2" fillId="0" borderId="10" xfId="0" applyNumberFormat="1" applyFont="1" applyFill="1" applyBorder="1" applyAlignment="1">
      <alignment wrapText="1" readingOrder="1"/>
    </xf>
    <xf numFmtId="49" fontId="7" fillId="0" borderId="10" xfId="0" applyNumberFormat="1" applyFont="1" applyFill="1" applyBorder="1" applyAlignment="1">
      <alignment wrapText="1" readingOrder="1"/>
    </xf>
    <xf numFmtId="49" fontId="8" fillId="0" borderId="10" xfId="0" applyNumberFormat="1" applyFont="1" applyFill="1" applyBorder="1" applyAlignment="1">
      <alignment wrapText="1" readingOrder="1"/>
    </xf>
    <xf numFmtId="49" fontId="9" fillId="0" borderId="10" xfId="0" applyNumberFormat="1" applyFont="1" applyFill="1" applyBorder="1" applyAlignment="1">
      <alignment wrapText="1" readingOrder="1"/>
    </xf>
    <xf numFmtId="49" fontId="1" fillId="0" borderId="10" xfId="0" applyNumberFormat="1" applyFont="1" applyFill="1" applyBorder="1" applyAlignment="1">
      <alignment wrapText="1" readingOrder="1"/>
    </xf>
    <xf numFmtId="49" fontId="6" fillId="33" borderId="10" xfId="0" applyNumberFormat="1" applyFont="1" applyFill="1" applyBorder="1" applyAlignment="1">
      <alignment wrapText="1" readingOrder="1"/>
    </xf>
    <xf numFmtId="0" fontId="2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 readingOrder="1"/>
    </xf>
    <xf numFmtId="49" fontId="8" fillId="0" borderId="10" xfId="0" applyNumberFormat="1" applyFont="1" applyFill="1" applyBorder="1" applyAlignment="1">
      <alignment wrapText="1" readingOrder="1"/>
    </xf>
    <xf numFmtId="49" fontId="9" fillId="0" borderId="10" xfId="0" applyNumberFormat="1" applyFont="1" applyFill="1" applyBorder="1" applyAlignment="1">
      <alignment wrapText="1" readingOrder="1"/>
    </xf>
    <xf numFmtId="49" fontId="39" fillId="0" borderId="10" xfId="0" applyNumberFormat="1" applyFont="1" applyFill="1" applyBorder="1" applyAlignment="1">
      <alignment wrapText="1" readingOrder="1"/>
    </xf>
    <xf numFmtId="49" fontId="10" fillId="0" borderId="10" xfId="0" applyNumberFormat="1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wrapText="1" readingOrder="1"/>
    </xf>
    <xf numFmtId="49" fontId="1" fillId="0" borderId="10" xfId="0" applyNumberFormat="1" applyFont="1" applyFill="1" applyBorder="1" applyAlignment="1">
      <alignment wrapText="1" readingOrder="1"/>
    </xf>
    <xf numFmtId="49" fontId="2" fillId="34" borderId="10" xfId="0" applyNumberFormat="1" applyFont="1" applyFill="1" applyBorder="1" applyAlignment="1">
      <alignment horizontal="left" vertical="center" wrapText="1" readingOrder="1"/>
    </xf>
    <xf numFmtId="49" fontId="2" fillId="0" borderId="10" xfId="0" applyNumberFormat="1" applyFont="1" applyFill="1" applyBorder="1" applyAlignment="1">
      <alignment horizontal="left" wrapText="1" readingOrder="1"/>
    </xf>
    <xf numFmtId="177" fontId="2" fillId="0" borderId="10" xfId="0" applyNumberFormat="1" applyFont="1" applyFill="1" applyBorder="1" applyAlignment="1" applyProtection="1">
      <alignment horizontal="left" wrapText="1" readingOrder="1"/>
      <protection locked="0"/>
    </xf>
    <xf numFmtId="49" fontId="10" fillId="34" borderId="10" xfId="0" applyNumberFormat="1" applyFont="1" applyFill="1" applyBorder="1" applyAlignment="1">
      <alignment horizontal="left" vertical="center" wrapText="1" readingOrder="1"/>
    </xf>
    <xf numFmtId="49" fontId="2" fillId="34" borderId="10" xfId="0" applyNumberFormat="1" applyFont="1" applyFill="1" applyBorder="1" applyAlignment="1">
      <alignment horizontal="left" wrapText="1" readingOrder="1"/>
    </xf>
    <xf numFmtId="49" fontId="1" fillId="0" borderId="10" xfId="0" applyNumberFormat="1" applyFont="1" applyFill="1" applyBorder="1" applyAlignment="1">
      <alignment horizontal="left" wrapText="1" readingOrder="1"/>
    </xf>
    <xf numFmtId="49" fontId="6" fillId="41" borderId="10" xfId="0" applyNumberFormat="1" applyFont="1" applyFill="1" applyBorder="1" applyAlignment="1">
      <alignment horizontal="left" vertical="center" wrapText="1" readingOrder="1"/>
    </xf>
    <xf numFmtId="49" fontId="2" fillId="0" borderId="10" xfId="0" applyNumberFormat="1" applyFont="1" applyFill="1" applyBorder="1" applyAlignment="1">
      <alignment horizontal="left" vertical="center" wrapText="1" readingOrder="1"/>
    </xf>
    <xf numFmtId="49" fontId="9" fillId="0" borderId="10" xfId="0" applyNumberFormat="1" applyFont="1" applyFill="1" applyBorder="1" applyAlignment="1">
      <alignment horizontal="left" wrapText="1" readingOrder="1"/>
    </xf>
    <xf numFmtId="49" fontId="4" fillId="0" borderId="10" xfId="0" applyNumberFormat="1" applyFont="1" applyFill="1" applyBorder="1" applyAlignment="1">
      <alignment horizontal="left" wrapText="1" readingOrder="1"/>
    </xf>
    <xf numFmtId="49" fontId="6" fillId="33" borderId="10" xfId="0" applyNumberFormat="1" applyFont="1" applyFill="1" applyBorder="1" applyAlignment="1">
      <alignment horizontal="left" wrapText="1" readingOrder="1"/>
    </xf>
    <xf numFmtId="49" fontId="6" fillId="41" borderId="10" xfId="0" applyNumberFormat="1" applyFont="1" applyFill="1" applyBorder="1" applyAlignment="1">
      <alignment wrapText="1" readingOrder="1"/>
    </xf>
    <xf numFmtId="49" fontId="6" fillId="41" borderId="16" xfId="0" applyNumberFormat="1" applyFont="1" applyFill="1" applyBorder="1" applyAlignment="1">
      <alignment horizontal="center" vertical="center" wrapText="1"/>
    </xf>
    <xf numFmtId="49" fontId="6" fillId="41" borderId="11" xfId="0" applyNumberFormat="1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 wrapText="1"/>
    </xf>
    <xf numFmtId="49" fontId="44" fillId="41" borderId="42" xfId="0" applyNumberFormat="1" applyFont="1" applyFill="1" applyBorder="1" applyAlignment="1">
      <alignment horizontal="center" vertical="center" wrapText="1"/>
    </xf>
    <xf numFmtId="49" fontId="47" fillId="41" borderId="11" xfId="0" applyNumberFormat="1" applyFont="1" applyFill="1" applyBorder="1" applyAlignment="1">
      <alignment horizontal="center" vertical="center" wrapText="1"/>
    </xf>
    <xf numFmtId="49" fontId="44" fillId="41" borderId="11" xfId="0" applyNumberFormat="1" applyFont="1" applyFill="1" applyBorder="1" applyAlignment="1">
      <alignment horizontal="center" vertical="center"/>
    </xf>
    <xf numFmtId="49" fontId="44" fillId="41" borderId="11" xfId="0" applyNumberFormat="1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 readingOrder="1"/>
    </xf>
    <xf numFmtId="49" fontId="13" fillId="0" borderId="44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4" borderId="41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wrapText="1" readingOrder="1"/>
    </xf>
    <xf numFmtId="175" fontId="6" fillId="0" borderId="13" xfId="0" applyNumberFormat="1" applyFont="1" applyFill="1" applyBorder="1" applyAlignment="1">
      <alignment horizontal="center" vertical="center"/>
    </xf>
    <xf numFmtId="175" fontId="6" fillId="0" borderId="5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31" fillId="37" borderId="21" xfId="0" applyNumberFormat="1" applyFont="1" applyFill="1" applyBorder="1" applyAlignment="1">
      <alignment horizontal="center" vertical="top" wrapText="1"/>
    </xf>
    <xf numFmtId="49" fontId="31" fillId="37" borderId="23" xfId="0" applyNumberFormat="1" applyFont="1" applyFill="1" applyBorder="1" applyAlignment="1">
      <alignment horizontal="justify" vertical="justify" wrapText="1"/>
    </xf>
    <xf numFmtId="175" fontId="1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top" wrapText="1"/>
    </xf>
    <xf numFmtId="49" fontId="30" fillId="37" borderId="55" xfId="0" applyNumberFormat="1" applyFont="1" applyFill="1" applyBorder="1" applyAlignment="1">
      <alignment horizontal="justify" vertical="justify" wrapText="1"/>
    </xf>
    <xf numFmtId="0" fontId="14" fillId="0" borderId="28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39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39" borderId="14" xfId="0" applyFont="1" applyFill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73" fontId="1" fillId="0" borderId="21" xfId="0" applyNumberFormat="1" applyFont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16" xfId="0" applyNumberFormat="1" applyFont="1" applyBorder="1" applyAlignment="1">
      <alignment horizontal="center" vertical="center" wrapText="1"/>
    </xf>
    <xf numFmtId="173" fontId="9" fillId="0" borderId="51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 wrapText="1"/>
    </xf>
    <xf numFmtId="173" fontId="37" fillId="0" borderId="51" xfId="0" applyNumberFormat="1" applyFont="1" applyBorder="1" applyAlignment="1">
      <alignment horizontal="center" vertical="center" wrapText="1"/>
    </xf>
    <xf numFmtId="173" fontId="1" fillId="39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6" fillId="39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41" fillId="0" borderId="57" xfId="0" applyNumberFormat="1" applyFont="1" applyBorder="1" applyAlignment="1">
      <alignment horizontal="center" vertical="center" wrapText="1"/>
    </xf>
    <xf numFmtId="173" fontId="10" fillId="0" borderId="38" xfId="0" applyNumberFormat="1" applyFont="1" applyBorder="1" applyAlignment="1">
      <alignment horizontal="center" vertical="center"/>
    </xf>
    <xf numFmtId="173" fontId="10" fillId="0" borderId="42" xfId="0" applyNumberFormat="1" applyFont="1" applyBorder="1" applyAlignment="1">
      <alignment horizontal="center" vertical="center"/>
    </xf>
    <xf numFmtId="173" fontId="10" fillId="0" borderId="39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51" xfId="0" applyNumberFormat="1" applyFont="1" applyBorder="1" applyAlignment="1">
      <alignment horizontal="center" vertical="center"/>
    </xf>
    <xf numFmtId="173" fontId="20" fillId="0" borderId="10" xfId="0" applyNumberFormat="1" applyFont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173" fontId="20" fillId="0" borderId="16" xfId="0" applyNumberFormat="1" applyFont="1" applyFill="1" applyBorder="1" applyAlignment="1">
      <alignment horizontal="center" vertical="center" wrapText="1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51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173" fontId="37" fillId="0" borderId="16" xfId="0" applyNumberFormat="1" applyFont="1" applyFill="1" applyBorder="1" applyAlignment="1">
      <alignment horizontal="center" vertical="center"/>
    </xf>
    <xf numFmtId="173" fontId="37" fillId="0" borderId="11" xfId="0" applyNumberFormat="1" applyFont="1" applyFill="1" applyBorder="1" applyAlignment="1">
      <alignment horizontal="center" vertical="center"/>
    </xf>
    <xf numFmtId="173" fontId="37" fillId="0" borderId="51" xfId="0" applyNumberFormat="1" applyFont="1" applyFill="1" applyBorder="1" applyAlignment="1">
      <alignment horizontal="center" vertical="center"/>
    </xf>
    <xf numFmtId="173" fontId="41" fillId="0" borderId="16" xfId="0" applyNumberFormat="1" applyFont="1" applyFill="1" applyBorder="1" applyAlignment="1">
      <alignment horizontal="center" vertical="center" wrapText="1"/>
    </xf>
    <xf numFmtId="173" fontId="41" fillId="0" borderId="11" xfId="0" applyNumberFormat="1" applyFont="1" applyFill="1" applyBorder="1" applyAlignment="1">
      <alignment horizontal="center" vertical="center" wrapText="1"/>
    </xf>
    <xf numFmtId="173" fontId="41" fillId="0" borderId="5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center" vertical="center" wrapText="1"/>
    </xf>
    <xf numFmtId="173" fontId="38" fillId="0" borderId="5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51" xfId="0" applyNumberFormat="1" applyFont="1" applyFill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51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51" xfId="0" applyNumberFormat="1" applyFont="1" applyBorder="1" applyAlignment="1">
      <alignment horizontal="center" vertical="center"/>
    </xf>
    <xf numFmtId="173" fontId="41" fillId="0" borderId="10" xfId="0" applyNumberFormat="1" applyFont="1" applyBorder="1" applyAlignment="1">
      <alignment horizontal="center" vertical="center" wrapText="1"/>
    </xf>
    <xf numFmtId="173" fontId="41" fillId="0" borderId="16" xfId="0" applyNumberFormat="1" applyFont="1" applyBorder="1" applyAlignment="1">
      <alignment horizontal="center" vertical="center" wrapText="1"/>
    </xf>
    <xf numFmtId="173" fontId="41" fillId="0" borderId="11" xfId="0" applyNumberFormat="1" applyFont="1" applyBorder="1" applyAlignment="1">
      <alignment horizontal="center" vertical="center" wrapText="1"/>
    </xf>
    <xf numFmtId="173" fontId="41" fillId="0" borderId="51" xfId="0" applyNumberFormat="1" applyFont="1" applyBorder="1" applyAlignment="1">
      <alignment horizontal="center" vertical="center" wrapText="1"/>
    </xf>
    <xf numFmtId="173" fontId="20" fillId="0" borderId="16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7" fillId="0" borderId="16" xfId="0" applyNumberFormat="1" applyFont="1" applyBorder="1" applyAlignment="1">
      <alignment horizontal="center" vertical="center"/>
    </xf>
    <xf numFmtId="173" fontId="37" fillId="0" borderId="11" xfId="0" applyNumberFormat="1" applyFont="1" applyBorder="1" applyAlignment="1">
      <alignment horizontal="center" vertical="center"/>
    </xf>
    <xf numFmtId="173" fontId="37" fillId="0" borderId="51" xfId="0" applyNumberFormat="1" applyFont="1" applyBorder="1" applyAlignment="1">
      <alignment horizontal="center" vertical="center"/>
    </xf>
    <xf numFmtId="173" fontId="20" fillId="0" borderId="51" xfId="0" applyNumberFormat="1" applyFont="1" applyBorder="1" applyAlignment="1">
      <alignment horizontal="center" vertical="center" wrapText="1"/>
    </xf>
    <xf numFmtId="173" fontId="23" fillId="0" borderId="10" xfId="0" applyNumberFormat="1" applyFont="1" applyFill="1" applyBorder="1" applyAlignment="1">
      <alignment horizontal="center" vertical="center" wrapText="1"/>
    </xf>
    <xf numFmtId="173" fontId="23" fillId="0" borderId="16" xfId="0" applyNumberFormat="1" applyFont="1" applyFill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horizontal="center" vertical="center" wrapText="1"/>
    </xf>
    <xf numFmtId="173" fontId="23" fillId="0" borderId="51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5" fillId="0" borderId="16" xfId="0" applyNumberFormat="1" applyFont="1" applyFill="1" applyBorder="1" applyAlignment="1">
      <alignment horizontal="center" vertical="center" wrapText="1"/>
    </xf>
    <xf numFmtId="173" fontId="45" fillId="0" borderId="11" xfId="0" applyNumberFormat="1" applyFont="1" applyFill="1" applyBorder="1" applyAlignment="1">
      <alignment horizontal="center" vertical="center" wrapText="1"/>
    </xf>
    <xf numFmtId="173" fontId="45" fillId="0" borderId="51" xfId="0" applyNumberFormat="1" applyFont="1" applyFill="1" applyBorder="1" applyAlignment="1">
      <alignment horizontal="center" vertical="center" wrapText="1"/>
    </xf>
    <xf numFmtId="173" fontId="23" fillId="35" borderId="10" xfId="0" applyNumberFormat="1" applyFont="1" applyFill="1" applyBorder="1" applyAlignment="1">
      <alignment horizontal="center" vertical="center" wrapText="1"/>
    </xf>
    <xf numFmtId="173" fontId="23" fillId="35" borderId="16" xfId="0" applyNumberFormat="1" applyFont="1" applyFill="1" applyBorder="1" applyAlignment="1">
      <alignment horizontal="center" vertical="center" wrapText="1"/>
    </xf>
    <xf numFmtId="173" fontId="41" fillId="35" borderId="16" xfId="0" applyNumberFormat="1" applyFont="1" applyFill="1" applyBorder="1" applyAlignment="1">
      <alignment horizontal="center" vertical="center" wrapText="1"/>
    </xf>
    <xf numFmtId="173" fontId="41" fillId="35" borderId="11" xfId="0" applyNumberFormat="1" applyFont="1" applyFill="1" applyBorder="1" applyAlignment="1">
      <alignment horizontal="center" vertical="center" wrapText="1"/>
    </xf>
    <xf numFmtId="173" fontId="41" fillId="35" borderId="51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173" fontId="46" fillId="0" borderId="16" xfId="0" applyNumberFormat="1" applyFont="1" applyFill="1" applyBorder="1" applyAlignment="1">
      <alignment horizontal="center" vertical="center" wrapText="1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51" xfId="0" applyNumberFormat="1" applyFont="1" applyFill="1" applyBorder="1" applyAlignment="1">
      <alignment horizontal="center" vertical="center" wrapText="1"/>
    </xf>
    <xf numFmtId="173" fontId="35" fillId="40" borderId="28" xfId="0" applyNumberFormat="1" applyFont="1" applyFill="1" applyBorder="1" applyAlignment="1">
      <alignment horizontal="center" vertical="top" wrapText="1"/>
    </xf>
    <xf numFmtId="173" fontId="49" fillId="40" borderId="28" xfId="0" applyNumberFormat="1" applyFont="1" applyFill="1" applyBorder="1" applyAlignment="1">
      <alignment horizontal="center" vertical="center" wrapText="1"/>
    </xf>
    <xf numFmtId="173" fontId="49" fillId="40" borderId="19" xfId="0" applyNumberFormat="1" applyFont="1" applyFill="1" applyBorder="1" applyAlignment="1">
      <alignment horizontal="center" vertical="center" wrapText="1"/>
    </xf>
    <xf numFmtId="173" fontId="49" fillId="40" borderId="29" xfId="0" applyNumberFormat="1" applyFont="1" applyFill="1" applyBorder="1" applyAlignment="1">
      <alignment horizontal="center" vertical="center" wrapText="1"/>
    </xf>
    <xf numFmtId="173" fontId="49" fillId="40" borderId="33" xfId="0" applyNumberFormat="1" applyFont="1" applyFill="1" applyBorder="1" applyAlignment="1">
      <alignment horizontal="center" vertical="center" wrapText="1"/>
    </xf>
    <xf numFmtId="173" fontId="49" fillId="36" borderId="28" xfId="0" applyNumberFormat="1" applyFont="1" applyFill="1" applyBorder="1" applyAlignment="1">
      <alignment horizontal="center" vertical="center" wrapText="1"/>
    </xf>
    <xf numFmtId="173" fontId="49" fillId="36" borderId="58" xfId="0" applyNumberFormat="1" applyFont="1" applyFill="1" applyBorder="1" applyAlignment="1">
      <alignment horizontal="center" vertical="center" wrapText="1"/>
    </xf>
    <xf numFmtId="173" fontId="49" fillId="36" borderId="43" xfId="0" applyNumberFormat="1" applyFont="1" applyFill="1" applyBorder="1" applyAlignment="1">
      <alignment horizontal="center" vertical="center" wrapText="1"/>
    </xf>
    <xf numFmtId="173" fontId="49" fillId="36" borderId="59" xfId="0" applyNumberFormat="1" applyFont="1" applyFill="1" applyBorder="1" applyAlignment="1">
      <alignment horizontal="center" vertical="center" wrapText="1"/>
    </xf>
    <xf numFmtId="173" fontId="35" fillId="35" borderId="28" xfId="0" applyNumberFormat="1" applyFont="1" applyFill="1" applyBorder="1" applyAlignment="1">
      <alignment horizontal="center" vertical="center" wrapText="1"/>
    </xf>
    <xf numFmtId="173" fontId="49" fillId="35" borderId="19" xfId="0" applyNumberFormat="1" applyFont="1" applyFill="1" applyBorder="1" applyAlignment="1">
      <alignment horizontal="center" vertical="center"/>
    </xf>
    <xf numFmtId="173" fontId="49" fillId="35" borderId="29" xfId="0" applyNumberFormat="1" applyFont="1" applyFill="1" applyBorder="1" applyAlignment="1">
      <alignment horizontal="center" vertical="center"/>
    </xf>
    <xf numFmtId="173" fontId="49" fillId="35" borderId="33" xfId="0" applyNumberFormat="1" applyFont="1" applyFill="1" applyBorder="1" applyAlignment="1">
      <alignment horizontal="center" vertical="center"/>
    </xf>
    <xf numFmtId="173" fontId="35" fillId="0" borderId="11" xfId="0" applyNumberFormat="1" applyFont="1" applyFill="1" applyBorder="1" applyAlignment="1">
      <alignment horizontal="center" vertical="center" wrapText="1"/>
    </xf>
    <xf numFmtId="49" fontId="31" fillId="37" borderId="11" xfId="0" applyNumberFormat="1" applyFont="1" applyFill="1" applyBorder="1" applyAlignment="1">
      <alignment horizontal="center" vertical="top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3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20" xfId="0" applyNumberFormat="1" applyFont="1" applyFill="1" applyBorder="1" applyAlignment="1">
      <alignment wrapText="1" readingOrder="1"/>
    </xf>
    <xf numFmtId="175" fontId="7" fillId="0" borderId="6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2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5" fontId="7" fillId="0" borderId="20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 wrapText="1" readingOrder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5" fontId="6" fillId="0" borderId="28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 readingOrder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1" fillId="0" borderId="12" xfId="0" applyNumberFormat="1" applyFont="1" applyBorder="1" applyAlignment="1">
      <alignment horizontal="center" vertical="center"/>
    </xf>
    <xf numFmtId="173" fontId="35" fillId="36" borderId="28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73" fontId="27" fillId="0" borderId="11" xfId="0" applyNumberFormat="1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left" vertical="center" wrapText="1"/>
    </xf>
    <xf numFmtId="173" fontId="35" fillId="35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3" fontId="10" fillId="0" borderId="11" xfId="0" applyNumberFormat="1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173" fontId="17" fillId="35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173" fontId="0" fillId="36" borderId="11" xfId="0" applyNumberFormat="1" applyFont="1" applyFill="1" applyBorder="1" applyAlignment="1">
      <alignment horizontal="center" vertical="center"/>
    </xf>
    <xf numFmtId="173" fontId="23" fillId="35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 wrapText="1"/>
    </xf>
    <xf numFmtId="173" fontId="27" fillId="0" borderId="51" xfId="0" applyNumberFormat="1" applyFont="1" applyBorder="1" applyAlignment="1">
      <alignment horizontal="center" vertical="center"/>
    </xf>
    <xf numFmtId="49" fontId="14" fillId="35" borderId="14" xfId="0" applyNumberFormat="1" applyFont="1" applyFill="1" applyBorder="1" applyAlignment="1">
      <alignment horizontal="center" vertical="center" wrapText="1"/>
    </xf>
    <xf numFmtId="173" fontId="35" fillId="35" borderId="51" xfId="0" applyNumberFormat="1" applyFont="1" applyFill="1" applyBorder="1" applyAlignment="1">
      <alignment horizontal="center" vertical="center" wrapText="1"/>
    </xf>
    <xf numFmtId="173" fontId="10" fillId="0" borderId="51" xfId="0" applyNumberFormat="1" applyFont="1" applyBorder="1" applyAlignment="1">
      <alignment horizontal="center" vertical="center"/>
    </xf>
    <xf numFmtId="173" fontId="17" fillId="35" borderId="51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14" fillId="36" borderId="14" xfId="0" applyNumberFormat="1" applyFont="1" applyFill="1" applyBorder="1" applyAlignment="1">
      <alignment horizontal="center" vertical="center" wrapText="1"/>
    </xf>
    <xf numFmtId="173" fontId="0" fillId="36" borderId="51" xfId="0" applyNumberFormat="1" applyFont="1" applyFill="1" applyBorder="1" applyAlignment="1">
      <alignment horizontal="center" vertical="center"/>
    </xf>
    <xf numFmtId="173" fontId="23" fillId="35" borderId="51" xfId="0" applyNumberFormat="1" applyFont="1" applyFill="1" applyBorder="1" applyAlignment="1">
      <alignment horizontal="center" vertical="center" wrapText="1"/>
    </xf>
    <xf numFmtId="49" fontId="16" fillId="35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15" fillId="40" borderId="14" xfId="0" applyNumberFormat="1" applyFont="1" applyFill="1" applyBorder="1" applyAlignment="1">
      <alignment horizontal="center" vertical="center" wrapText="1"/>
    </xf>
    <xf numFmtId="173" fontId="1" fillId="40" borderId="51" xfId="0" applyNumberFormat="1" applyFont="1" applyFill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173" fontId="46" fillId="0" borderId="12" xfId="0" applyNumberFormat="1" applyFont="1" applyFill="1" applyBorder="1" applyAlignment="1">
      <alignment horizontal="center" vertical="center" wrapText="1"/>
    </xf>
    <xf numFmtId="173" fontId="46" fillId="0" borderId="62" xfId="0" applyNumberFormat="1" applyFont="1" applyFill="1" applyBorder="1" applyAlignment="1">
      <alignment horizontal="center" vertical="center" wrapText="1"/>
    </xf>
    <xf numFmtId="49" fontId="34" fillId="34" borderId="47" xfId="0" applyNumberFormat="1" applyFont="1" applyFill="1" applyBorder="1" applyAlignment="1">
      <alignment horizontal="center" vertical="center" wrapText="1"/>
    </xf>
    <xf numFmtId="49" fontId="12" fillId="34" borderId="63" xfId="0" applyNumberFormat="1" applyFont="1" applyFill="1" applyBorder="1" applyAlignment="1">
      <alignment horizontal="center" vertical="top" wrapText="1"/>
    </xf>
    <xf numFmtId="173" fontId="1" fillId="34" borderId="63" xfId="0" applyNumberFormat="1" applyFont="1" applyFill="1" applyBorder="1" applyAlignment="1">
      <alignment horizontal="center" vertical="center"/>
    </xf>
    <xf numFmtId="173" fontId="1" fillId="34" borderId="48" xfId="0" applyNumberFormat="1" applyFont="1" applyFill="1" applyBorder="1" applyAlignment="1">
      <alignment horizontal="center" vertical="center"/>
    </xf>
    <xf numFmtId="0" fontId="14" fillId="40" borderId="19" xfId="0" applyFont="1" applyFill="1" applyBorder="1" applyAlignment="1">
      <alignment horizontal="center" vertical="top" wrapText="1"/>
    </xf>
    <xf numFmtId="0" fontId="15" fillId="40" borderId="29" xfId="0" applyFont="1" applyFill="1" applyBorder="1" applyAlignment="1">
      <alignment horizontal="center" vertical="top" wrapText="1"/>
    </xf>
    <xf numFmtId="173" fontId="35" fillId="40" borderId="29" xfId="0" applyNumberFormat="1" applyFont="1" applyFill="1" applyBorder="1" applyAlignment="1">
      <alignment horizontal="center" vertical="top" wrapText="1"/>
    </xf>
    <xf numFmtId="173" fontId="35" fillId="40" borderId="33" xfId="0" applyNumberFormat="1" applyFont="1" applyFill="1" applyBorder="1" applyAlignment="1">
      <alignment horizontal="center" vertical="top" wrapText="1"/>
    </xf>
    <xf numFmtId="49" fontId="34" fillId="0" borderId="64" xfId="0" applyNumberFormat="1" applyFont="1" applyFill="1" applyBorder="1" applyAlignment="1">
      <alignment horizontal="center" vertical="center" wrapText="1"/>
    </xf>
    <xf numFmtId="49" fontId="30" fillId="0" borderId="65" xfId="0" applyNumberFormat="1" applyFont="1" applyFill="1" applyBorder="1" applyAlignment="1">
      <alignment horizontal="center" vertical="top" wrapText="1"/>
    </xf>
    <xf numFmtId="173" fontId="1" fillId="0" borderId="65" xfId="0" applyNumberFormat="1" applyFont="1" applyFill="1" applyBorder="1" applyAlignment="1">
      <alignment horizontal="center" vertical="center"/>
    </xf>
    <xf numFmtId="173" fontId="1" fillId="0" borderId="66" xfId="0" applyNumberFormat="1" applyFont="1" applyFill="1" applyBorder="1" applyAlignment="1">
      <alignment horizontal="center" vertical="center"/>
    </xf>
    <xf numFmtId="173" fontId="35" fillId="0" borderId="51" xfId="0" applyNumberFormat="1" applyFont="1" applyFill="1" applyBorder="1" applyAlignment="1">
      <alignment horizontal="center" vertical="center" wrapText="1"/>
    </xf>
    <xf numFmtId="173" fontId="50" fillId="0" borderId="51" xfId="0" applyNumberFormat="1" applyFont="1" applyFill="1" applyBorder="1" applyAlignment="1">
      <alignment horizontal="center" vertical="center" wrapText="1"/>
    </xf>
    <xf numFmtId="173" fontId="31" fillId="0" borderId="51" xfId="0" applyNumberFormat="1" applyFont="1" applyBorder="1" applyAlignment="1">
      <alignment horizontal="center" vertical="center"/>
    </xf>
    <xf numFmtId="173" fontId="31" fillId="0" borderId="62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vertical="top" wrapText="1"/>
    </xf>
    <xf numFmtId="0" fontId="31" fillId="0" borderId="26" xfId="0" applyFont="1" applyBorder="1" applyAlignment="1">
      <alignment vertical="top" wrapText="1"/>
    </xf>
    <xf numFmtId="0" fontId="30" fillId="35" borderId="26" xfId="0" applyFont="1" applyFill="1" applyBorder="1" applyAlignment="1">
      <alignment horizontal="left" vertical="center" wrapText="1"/>
    </xf>
    <xf numFmtId="0" fontId="30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left" vertical="center" wrapText="1"/>
    </xf>
    <xf numFmtId="0" fontId="30" fillId="35" borderId="26" xfId="0" applyFont="1" applyFill="1" applyBorder="1" applyAlignment="1">
      <alignment vertical="top" wrapText="1"/>
    </xf>
    <xf numFmtId="0" fontId="42" fillId="36" borderId="26" xfId="0" applyFont="1" applyFill="1" applyBorder="1" applyAlignment="1">
      <alignment vertical="top" wrapText="1"/>
    </xf>
    <xf numFmtId="0" fontId="30" fillId="35" borderId="2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13" fillId="35" borderId="26" xfId="0" applyFont="1" applyFill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14" fillId="4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35" borderId="26" xfId="0" applyFont="1" applyFill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4" fillId="40" borderId="17" xfId="0" applyFont="1" applyFill="1" applyBorder="1" applyAlignment="1">
      <alignment/>
    </xf>
    <xf numFmtId="49" fontId="30" fillId="34" borderId="67" xfId="0" applyNumberFormat="1" applyFont="1" applyFill="1" applyBorder="1" applyAlignment="1">
      <alignment horizontal="left" vertical="center" wrapText="1"/>
    </xf>
    <xf numFmtId="49" fontId="13" fillId="0" borderId="68" xfId="0" applyNumberFormat="1" applyFont="1" applyFill="1" applyBorder="1" applyAlignment="1">
      <alignment horizontal="justify" vertical="justify" wrapText="1"/>
    </xf>
    <xf numFmtId="49" fontId="30" fillId="0" borderId="26" xfId="0" applyNumberFormat="1" applyFont="1" applyFill="1" applyBorder="1" applyAlignment="1">
      <alignment horizontal="justify" vertical="justify" wrapText="1"/>
    </xf>
    <xf numFmtId="49" fontId="30" fillId="0" borderId="26" xfId="0" applyNumberFormat="1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/>
    </xf>
    <xf numFmtId="173" fontId="5" fillId="0" borderId="16" xfId="0" applyNumberFormat="1" applyFont="1" applyBorder="1" applyAlignment="1">
      <alignment horizontal="center" vertical="center"/>
    </xf>
    <xf numFmtId="173" fontId="27" fillId="0" borderId="16" xfId="0" applyNumberFormat="1" applyFont="1" applyBorder="1" applyAlignment="1">
      <alignment horizontal="center" vertical="center"/>
    </xf>
    <xf numFmtId="173" fontId="35" fillId="35" borderId="16" xfId="0" applyNumberFormat="1" applyFont="1" applyFill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center"/>
    </xf>
    <xf numFmtId="173" fontId="17" fillId="35" borderId="16" xfId="0" applyNumberFormat="1" applyFont="1" applyFill="1" applyBorder="1" applyAlignment="1">
      <alignment horizontal="center" vertical="center" wrapText="1"/>
    </xf>
    <xf numFmtId="173" fontId="5" fillId="36" borderId="16" xfId="0" applyNumberFormat="1" applyFont="1" applyFill="1" applyBorder="1" applyAlignment="1">
      <alignment horizontal="center" vertical="center"/>
    </xf>
    <xf numFmtId="173" fontId="38" fillId="0" borderId="16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/>
    </xf>
    <xf numFmtId="173" fontId="1" fillId="40" borderId="16" xfId="0" applyNumberFormat="1" applyFont="1" applyFill="1" applyBorder="1" applyAlignment="1">
      <alignment horizontal="center" vertical="center"/>
    </xf>
    <xf numFmtId="173" fontId="46" fillId="0" borderId="61" xfId="0" applyNumberFormat="1" applyFont="1" applyFill="1" applyBorder="1" applyAlignment="1">
      <alignment horizontal="center" vertical="center" wrapText="1"/>
    </xf>
    <xf numFmtId="173" fontId="35" fillId="40" borderId="56" xfId="0" applyNumberFormat="1" applyFont="1" applyFill="1" applyBorder="1" applyAlignment="1">
      <alignment horizontal="center" vertical="top" wrapText="1"/>
    </xf>
    <xf numFmtId="173" fontId="1" fillId="34" borderId="69" xfId="0" applyNumberFormat="1" applyFont="1" applyFill="1" applyBorder="1" applyAlignment="1">
      <alignment horizontal="center" vertical="center"/>
    </xf>
    <xf numFmtId="173" fontId="1" fillId="0" borderId="70" xfId="0" applyNumberFormat="1" applyFont="1" applyFill="1" applyBorder="1" applyAlignment="1">
      <alignment horizontal="center" vertical="center"/>
    </xf>
    <xf numFmtId="173" fontId="35" fillId="0" borderId="16" xfId="0" applyNumberFormat="1" applyFont="1" applyFill="1" applyBorder="1" applyAlignment="1">
      <alignment horizontal="center" vertical="center" wrapText="1"/>
    </xf>
    <xf numFmtId="173" fontId="50" fillId="0" borderId="16" xfId="0" applyNumberFormat="1" applyFont="1" applyFill="1" applyBorder="1" applyAlignment="1">
      <alignment horizontal="center" vertical="center" wrapText="1"/>
    </xf>
    <xf numFmtId="173" fontId="31" fillId="0" borderId="16" xfId="0" applyNumberFormat="1" applyFont="1" applyBorder="1" applyAlignment="1">
      <alignment horizontal="center" vertical="center"/>
    </xf>
    <xf numFmtId="173" fontId="31" fillId="0" borderId="61" xfId="0" applyNumberFormat="1" applyFont="1" applyBorder="1" applyAlignment="1">
      <alignment horizontal="center" vertical="center"/>
    </xf>
    <xf numFmtId="173" fontId="35" fillId="36" borderId="49" xfId="0" applyNumberFormat="1" applyFont="1" applyFill="1" applyBorder="1" applyAlignment="1">
      <alignment horizontal="center" vertical="top" wrapText="1"/>
    </xf>
    <xf numFmtId="173" fontId="20" fillId="0" borderId="35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173" fontId="35" fillId="35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 wrapText="1"/>
    </xf>
    <xf numFmtId="173" fontId="22" fillId="36" borderId="10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3" fontId="35" fillId="40" borderId="10" xfId="0" applyNumberFormat="1" applyFont="1" applyFill="1" applyBorder="1" applyAlignment="1">
      <alignment horizontal="center" vertical="center" wrapText="1"/>
    </xf>
    <xf numFmtId="173" fontId="46" fillId="0" borderId="20" xfId="0" applyNumberFormat="1" applyFont="1" applyFill="1" applyBorder="1" applyAlignment="1">
      <alignment horizontal="center" vertical="center" wrapText="1"/>
    </xf>
    <xf numFmtId="173" fontId="35" fillId="34" borderId="71" xfId="0" applyNumberFormat="1" applyFont="1" applyFill="1" applyBorder="1" applyAlignment="1">
      <alignment horizontal="center" vertical="center" wrapText="1"/>
    </xf>
    <xf numFmtId="173" fontId="35" fillId="0" borderId="35" xfId="0" applyNumberFormat="1" applyFont="1" applyFill="1" applyBorder="1" applyAlignment="1">
      <alignment horizontal="center" vertical="center" wrapText="1"/>
    </xf>
    <xf numFmtId="173" fontId="35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173" fontId="50" fillId="0" borderId="2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37" fillId="0" borderId="10" xfId="0" applyNumberFormat="1" applyFont="1" applyBorder="1" applyAlignment="1">
      <alignment horizontal="center" vertical="center" wrapText="1"/>
    </xf>
    <xf numFmtId="172" fontId="9" fillId="0" borderId="51" xfId="0" applyNumberFormat="1" applyFont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center" wrapText="1"/>
    </xf>
    <xf numFmtId="175" fontId="20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175" fontId="35" fillId="0" borderId="11" xfId="0" applyNumberFormat="1" applyFont="1" applyFill="1" applyBorder="1" applyAlignment="1">
      <alignment horizontal="center" vertical="center" wrapText="1"/>
    </xf>
    <xf numFmtId="175" fontId="35" fillId="0" borderId="11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5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5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5" fontId="35" fillId="0" borderId="71" xfId="0" applyNumberFormat="1" applyFont="1" applyFill="1" applyBorder="1" applyAlignment="1">
      <alignment horizontal="center" vertical="top" wrapText="1"/>
    </xf>
    <xf numFmtId="175" fontId="1" fillId="0" borderId="72" xfId="0" applyNumberFormat="1" applyFont="1" applyBorder="1" applyAlignment="1">
      <alignment horizontal="center" vertical="center"/>
    </xf>
    <xf numFmtId="175" fontId="1" fillId="0" borderId="43" xfId="0" applyNumberFormat="1" applyFont="1" applyBorder="1" applyAlignment="1">
      <alignment horizontal="center" vertical="center"/>
    </xf>
    <xf numFmtId="175" fontId="1" fillId="0" borderId="59" xfId="0" applyNumberFormat="1" applyFont="1" applyBorder="1" applyAlignment="1">
      <alignment horizontal="center" vertical="center"/>
    </xf>
    <xf numFmtId="175" fontId="35" fillId="36" borderId="28" xfId="0" applyNumberFormat="1" applyFont="1" applyFill="1" applyBorder="1" applyAlignment="1">
      <alignment horizontal="center" vertical="top" wrapText="1"/>
    </xf>
    <xf numFmtId="175" fontId="1" fillId="36" borderId="56" xfId="0" applyNumberFormat="1" applyFont="1" applyFill="1" applyBorder="1" applyAlignment="1">
      <alignment horizontal="center" vertical="center"/>
    </xf>
    <xf numFmtId="175" fontId="1" fillId="36" borderId="19" xfId="0" applyNumberFormat="1" applyFont="1" applyFill="1" applyBorder="1" applyAlignment="1">
      <alignment horizontal="center" vertical="center"/>
    </xf>
    <xf numFmtId="175" fontId="1" fillId="36" borderId="2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75" fontId="49" fillId="0" borderId="51" xfId="0" applyNumberFormat="1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175" fontId="35" fillId="0" borderId="51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175" fontId="20" fillId="0" borderId="5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175" fontId="51" fillId="0" borderId="51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vertical="top" wrapText="1"/>
    </xf>
    <xf numFmtId="175" fontId="49" fillId="0" borderId="42" xfId="0" applyNumberFormat="1" applyFont="1" applyFill="1" applyBorder="1" applyAlignment="1">
      <alignment horizontal="center" vertical="center" wrapText="1"/>
    </xf>
    <xf numFmtId="175" fontId="49" fillId="0" borderId="39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175" fontId="49" fillId="0" borderId="62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/>
    </xf>
    <xf numFmtId="175" fontId="35" fillId="0" borderId="29" xfId="0" applyNumberFormat="1" applyFont="1" applyFill="1" applyBorder="1" applyAlignment="1">
      <alignment horizontal="center" vertical="center" wrapText="1"/>
    </xf>
    <xf numFmtId="175" fontId="49" fillId="0" borderId="3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/>
    </xf>
    <xf numFmtId="49" fontId="11" fillId="38" borderId="73" xfId="0" applyNumberFormat="1" applyFont="1" applyFill="1" applyBorder="1" applyAlignment="1">
      <alignment horizontal="center" vertical="center" wrapText="1"/>
    </xf>
    <xf numFmtId="49" fontId="6" fillId="33" borderId="73" xfId="0" applyNumberFormat="1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6" fillId="41" borderId="73" xfId="0" applyNumberFormat="1" applyFont="1" applyFill="1" applyBorder="1" applyAlignment="1">
      <alignment horizontal="center" vertical="center" wrapText="1"/>
    </xf>
    <xf numFmtId="49" fontId="1" fillId="33" borderId="73" xfId="0" applyNumberFormat="1" applyFont="1" applyFill="1" applyBorder="1" applyAlignment="1">
      <alignment horizontal="center" vertical="center" wrapText="1"/>
    </xf>
    <xf numFmtId="49" fontId="10" fillId="0" borderId="73" xfId="0" applyNumberFormat="1" applyFont="1" applyFill="1" applyBorder="1" applyAlignment="1">
      <alignment horizontal="center" vertical="center" wrapText="1"/>
    </xf>
    <xf numFmtId="49" fontId="7" fillId="0" borderId="73" xfId="0" applyNumberFormat="1" applyFont="1" applyFill="1" applyBorder="1" applyAlignment="1">
      <alignment horizontal="center" vertical="center" wrapText="1"/>
    </xf>
    <xf numFmtId="49" fontId="26" fillId="0" borderId="73" xfId="0" applyNumberFormat="1" applyFont="1" applyFill="1" applyBorder="1" applyAlignment="1">
      <alignment horizontal="center" vertical="center" wrapText="1"/>
    </xf>
    <xf numFmtId="49" fontId="8" fillId="0" borderId="73" xfId="0" applyNumberFormat="1" applyFont="1" applyFill="1" applyBorder="1" applyAlignment="1">
      <alignment horizontal="center" vertical="center" wrapText="1"/>
    </xf>
    <xf numFmtId="49" fontId="9" fillId="0" borderId="73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8" fillId="0" borderId="73" xfId="0" applyNumberFormat="1" applyFont="1" applyFill="1" applyBorder="1" applyAlignment="1">
      <alignment horizontal="center" vertical="center" wrapText="1"/>
    </xf>
    <xf numFmtId="49" fontId="27" fillId="0" borderId="73" xfId="0" applyNumberFormat="1" applyFont="1" applyFill="1" applyBorder="1" applyAlignment="1">
      <alignment horizontal="center" vertical="center" wrapText="1"/>
    </xf>
    <xf numFmtId="49" fontId="9" fillId="0" borderId="73" xfId="0" applyNumberFormat="1" applyFont="1" applyFill="1" applyBorder="1" applyAlignment="1">
      <alignment horizontal="center" vertical="center" wrapText="1"/>
    </xf>
    <xf numFmtId="49" fontId="28" fillId="0" borderId="73" xfId="0" applyNumberFormat="1" applyFont="1" applyFill="1" applyBorder="1" applyAlignment="1">
      <alignment horizontal="center" vertical="center" wrapText="1"/>
    </xf>
    <xf numFmtId="49" fontId="10" fillId="33" borderId="73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 wrapText="1"/>
    </xf>
    <xf numFmtId="49" fontId="47" fillId="41" borderId="73" xfId="0" applyNumberFormat="1" applyFont="1" applyFill="1" applyBorder="1" applyAlignment="1">
      <alignment horizontal="center" vertical="center" wrapText="1"/>
    </xf>
    <xf numFmtId="49" fontId="7" fillId="33" borderId="73" xfId="0" applyNumberFormat="1" applyFont="1" applyFill="1" applyBorder="1" applyAlignment="1">
      <alignment horizontal="center" vertical="center" wrapText="1"/>
    </xf>
    <xf numFmtId="49" fontId="1" fillId="34" borderId="73" xfId="0" applyNumberFormat="1" applyFont="1" applyFill="1" applyBorder="1" applyAlignment="1">
      <alignment horizontal="center" vertical="center" wrapText="1"/>
    </xf>
    <xf numFmtId="49" fontId="9" fillId="34" borderId="73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/>
    </xf>
    <xf numFmtId="49" fontId="1" fillId="34" borderId="73" xfId="0" applyNumberFormat="1" applyFont="1" applyFill="1" applyBorder="1" applyAlignment="1">
      <alignment horizontal="center" vertical="center"/>
    </xf>
    <xf numFmtId="49" fontId="6" fillId="41" borderId="73" xfId="0" applyNumberFormat="1" applyFont="1" applyFill="1" applyBorder="1" applyAlignment="1">
      <alignment horizontal="center" vertical="center"/>
    </xf>
    <xf numFmtId="49" fontId="1" fillId="33" borderId="73" xfId="0" applyNumberFormat="1" applyFont="1" applyFill="1" applyBorder="1" applyAlignment="1">
      <alignment horizontal="center" vertical="center"/>
    </xf>
    <xf numFmtId="49" fontId="44" fillId="41" borderId="73" xfId="0" applyNumberFormat="1" applyFont="1" applyFill="1" applyBorder="1" applyAlignment="1">
      <alignment horizontal="center" vertical="center"/>
    </xf>
    <xf numFmtId="49" fontId="0" fillId="33" borderId="73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49" fontId="26" fillId="0" borderId="73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11" fillId="0" borderId="60" xfId="0" applyNumberFormat="1" applyFont="1" applyFill="1" applyBorder="1" applyAlignment="1">
      <alignment horizontal="center" vertical="center"/>
    </xf>
    <xf numFmtId="49" fontId="26" fillId="0" borderId="34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75" fontId="1" fillId="39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175" fontId="6" fillId="39" borderId="10" xfId="0" applyNumberFormat="1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0" fillId="0" borderId="19" xfId="0" applyNumberFormat="1" applyFont="1" applyFill="1" applyBorder="1" applyAlignment="1">
      <alignment horizontal="center" vertical="top" wrapText="1"/>
    </xf>
    <xf numFmtId="49" fontId="30" fillId="0" borderId="29" xfId="0" applyNumberFormat="1" applyFont="1" applyFill="1" applyBorder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center" vertical="top" wrapText="1"/>
    </xf>
    <xf numFmtId="49" fontId="13" fillId="0" borderId="21" xfId="0" applyNumberFormat="1" applyFont="1" applyFill="1" applyBorder="1" applyAlignment="1">
      <alignment horizontal="justify" vertical="justify" wrapText="1"/>
    </xf>
    <xf numFmtId="175" fontId="1" fillId="0" borderId="21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justify" vertical="justify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justify" vertical="justify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top" wrapText="1"/>
    </xf>
    <xf numFmtId="49" fontId="31" fillId="0" borderId="13" xfId="0" applyNumberFormat="1" applyFont="1" applyFill="1" applyBorder="1" applyAlignment="1">
      <alignment horizontal="justify" vertical="justify" wrapText="1"/>
    </xf>
    <xf numFmtId="175" fontId="0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5" fontId="1" fillId="0" borderId="33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 wrapText="1"/>
    </xf>
    <xf numFmtId="173" fontId="9" fillId="0" borderId="73" xfId="0" applyNumberFormat="1" applyFont="1" applyBorder="1" applyAlignment="1">
      <alignment horizontal="center" vertical="center" wrapText="1"/>
    </xf>
    <xf numFmtId="173" fontId="9" fillId="0" borderId="7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3" fontId="9" fillId="0" borderId="73" xfId="0" applyNumberFormat="1" applyFont="1" applyFill="1" applyBorder="1" applyAlignment="1">
      <alignment horizontal="center" vertical="center" wrapText="1"/>
    </xf>
    <xf numFmtId="173" fontId="9" fillId="0" borderId="7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3" fontId="7" fillId="0" borderId="73" xfId="0" applyNumberFormat="1" applyFont="1" applyBorder="1" applyAlignment="1">
      <alignment horizontal="center" vertical="center" wrapText="1"/>
    </xf>
    <xf numFmtId="173" fontId="7" fillId="0" borderId="75" xfId="0" applyNumberFormat="1" applyFont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28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71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9" fillId="0" borderId="7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2" fillId="0" borderId="7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0" fillId="0" borderId="5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5" fontId="0" fillId="0" borderId="13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175" fontId="5" fillId="0" borderId="73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7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7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175" fontId="1" fillId="34" borderId="10" xfId="0" applyNumberFormat="1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175" fontId="1" fillId="39" borderId="10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175" fontId="27" fillId="0" borderId="10" xfId="0" applyNumberFormat="1" applyFont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Border="1" applyAlignment="1">
      <alignment horizontal="center" vertical="center" wrapText="1"/>
    </xf>
    <xf numFmtId="175" fontId="10" fillId="0" borderId="73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39" borderId="14" xfId="0" applyFont="1" applyFill="1" applyBorder="1" applyAlignment="1">
      <alignment vertical="center" wrapText="1"/>
    </xf>
    <xf numFmtId="0" fontId="10" fillId="37" borderId="14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175" fontId="47" fillId="0" borderId="10" xfId="0" applyNumberFormat="1" applyFont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73" xfId="0" applyNumberFormat="1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27" fillId="0" borderId="73" xfId="0" applyNumberFormat="1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175" fontId="10" fillId="37" borderId="10" xfId="0" applyNumberFormat="1" applyFont="1" applyFill="1" applyBorder="1" applyAlignment="1">
      <alignment horizontal="center" vertical="center" wrapText="1"/>
    </xf>
    <xf numFmtId="175" fontId="10" fillId="37" borderId="73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 wrapText="1"/>
    </xf>
    <xf numFmtId="173" fontId="10" fillId="0" borderId="73" xfId="0" applyNumberFormat="1" applyFont="1" applyBorder="1" applyAlignment="1">
      <alignment horizontal="center" vertical="center" wrapText="1"/>
    </xf>
    <xf numFmtId="175" fontId="35" fillId="0" borderId="51" xfId="0" applyNumberFormat="1" applyFont="1" applyFill="1" applyBorder="1" applyAlignment="1">
      <alignment horizontal="center" vertical="center" wrapText="1"/>
    </xf>
    <xf numFmtId="175" fontId="41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175" fontId="38" fillId="0" borderId="11" xfId="0" applyNumberFormat="1" applyFont="1" applyFill="1" applyBorder="1" applyAlignment="1">
      <alignment horizontal="center" vertical="center" wrapText="1"/>
    </xf>
    <xf numFmtId="175" fontId="37" fillId="0" borderId="11" xfId="0" applyNumberFormat="1" applyFont="1" applyFill="1" applyBorder="1" applyAlignment="1">
      <alignment horizontal="center" vertical="center"/>
    </xf>
    <xf numFmtId="175" fontId="20" fillId="0" borderId="11" xfId="0" applyNumberFormat="1" applyFont="1" applyFill="1" applyBorder="1" applyAlignment="1">
      <alignment horizontal="center" vertical="center" wrapText="1"/>
    </xf>
    <xf numFmtId="175" fontId="55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75" fontId="20" fillId="0" borderId="5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75" fontId="56" fillId="0" borderId="51" xfId="0" applyNumberFormat="1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73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73" xfId="0" applyNumberFormat="1" applyFont="1" applyBorder="1" applyAlignment="1">
      <alignment horizontal="center" vertical="center" wrapText="1"/>
    </xf>
    <xf numFmtId="173" fontId="1" fillId="39" borderId="73" xfId="0" applyNumberFormat="1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175" fontId="1" fillId="42" borderId="10" xfId="0" applyNumberFormat="1" applyFont="1" applyFill="1" applyBorder="1" applyAlignment="1">
      <alignment horizontal="center" vertical="center" wrapText="1"/>
    </xf>
    <xf numFmtId="0" fontId="1" fillId="42" borderId="14" xfId="0" applyFont="1" applyFill="1" applyBorder="1" applyAlignment="1">
      <alignment vertical="center" wrapText="1"/>
    </xf>
    <xf numFmtId="175" fontId="0" fillId="42" borderId="1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73" fontId="8" fillId="0" borderId="73" xfId="0" applyNumberFormat="1" applyFont="1" applyBorder="1" applyAlignment="1">
      <alignment horizontal="center" vertical="center" wrapText="1"/>
    </xf>
    <xf numFmtId="173" fontId="8" fillId="0" borderId="7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0" fillId="42" borderId="14" xfId="0" applyFont="1" applyFill="1" applyBorder="1" applyAlignment="1">
      <alignment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175" fontId="6" fillId="42" borderId="10" xfId="0" applyNumberFormat="1" applyFont="1" applyFill="1" applyBorder="1" applyAlignment="1">
      <alignment horizontal="center" vertical="center" wrapText="1"/>
    </xf>
    <xf numFmtId="175" fontId="44" fillId="42" borderId="10" xfId="0" applyNumberFormat="1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175" fontId="1" fillId="9" borderId="10" xfId="0" applyNumberFormat="1" applyFont="1" applyFill="1" applyBorder="1" applyAlignment="1">
      <alignment horizontal="center" vertical="center" wrapText="1"/>
    </xf>
    <xf numFmtId="175" fontId="44" fillId="9" borderId="10" xfId="0" applyNumberFormat="1" applyFont="1" applyFill="1" applyBorder="1" applyAlignment="1">
      <alignment horizontal="center" vertical="center" wrapText="1"/>
    </xf>
    <xf numFmtId="175" fontId="35" fillId="0" borderId="11" xfId="0" applyNumberFormat="1" applyFont="1" applyFill="1" applyBorder="1" applyAlignment="1">
      <alignment horizontal="center" vertical="justify" wrapText="1"/>
    </xf>
    <xf numFmtId="175" fontId="35" fillId="0" borderId="11" xfId="0" applyNumberFormat="1" applyFont="1" applyFill="1" applyBorder="1" applyAlignment="1">
      <alignment horizontal="left" vertical="justify" wrapText="1"/>
    </xf>
    <xf numFmtId="175" fontId="49" fillId="0" borderId="51" xfId="0" applyNumberFormat="1" applyFont="1" applyFill="1" applyBorder="1" applyAlignment="1">
      <alignment horizontal="left" vertical="justify" wrapText="1"/>
    </xf>
    <xf numFmtId="0" fontId="14" fillId="0" borderId="11" xfId="0" applyFont="1" applyFill="1" applyBorder="1" applyAlignment="1">
      <alignment horizontal="left" vertical="justify" wrapText="1"/>
    </xf>
    <xf numFmtId="49" fontId="30" fillId="42" borderId="14" xfId="0" applyNumberFormat="1" applyFont="1" applyFill="1" applyBorder="1" applyAlignment="1">
      <alignment horizontal="center" vertical="center" wrapText="1"/>
    </xf>
    <xf numFmtId="0" fontId="30" fillId="42" borderId="11" xfId="0" applyFont="1" applyFill="1" applyBorder="1" applyAlignment="1">
      <alignment horizontal="center" vertical="center"/>
    </xf>
    <xf numFmtId="0" fontId="30" fillId="42" borderId="11" xfId="0" applyFont="1" applyFill="1" applyBorder="1" applyAlignment="1">
      <alignment horizontal="left" vertical="top" wrapText="1"/>
    </xf>
    <xf numFmtId="49" fontId="19" fillId="42" borderId="14" xfId="0" applyNumberFormat="1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left" vertical="top" wrapText="1"/>
    </xf>
    <xf numFmtId="175" fontId="5" fillId="0" borderId="20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175" fontId="1" fillId="42" borderId="1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44" fillId="10" borderId="26" xfId="0" applyFont="1" applyFill="1" applyBorder="1" applyAlignment="1">
      <alignment horizontal="center" vertical="center" wrapText="1"/>
    </xf>
    <xf numFmtId="175" fontId="44" fillId="10" borderId="10" xfId="0" applyNumberFormat="1" applyFont="1" applyFill="1" applyBorder="1" applyAlignment="1">
      <alignment horizontal="center" vertical="center" wrapText="1"/>
    </xf>
    <xf numFmtId="175" fontId="0" fillId="10" borderId="10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vertical="center" wrapText="1"/>
    </xf>
    <xf numFmtId="0" fontId="5" fillId="42" borderId="14" xfId="0" applyFont="1" applyFill="1" applyBorder="1" applyAlignment="1">
      <alignment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26" xfId="0" applyFont="1" applyFill="1" applyBorder="1" applyAlignment="1">
      <alignment horizontal="center" vertical="center" wrapText="1"/>
    </xf>
    <xf numFmtId="175" fontId="5" fillId="42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175" fontId="44" fillId="7" borderId="10" xfId="0" applyNumberFormat="1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vertical="center" wrapText="1"/>
    </xf>
    <xf numFmtId="49" fontId="6" fillId="7" borderId="42" xfId="0" applyNumberFormat="1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175" fontId="6" fillId="7" borderId="21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175" fontId="1" fillId="7" borderId="10" xfId="0" applyNumberFormat="1" applyFont="1" applyFill="1" applyBorder="1" applyAlignment="1">
      <alignment horizontal="center" vertical="center" wrapText="1"/>
    </xf>
    <xf numFmtId="175" fontId="1" fillId="7" borderId="10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175" fontId="37" fillId="0" borderId="73" xfId="0" applyNumberFormat="1" applyFont="1" applyBorder="1" applyAlignment="1">
      <alignment horizontal="center" vertical="center" wrapText="1"/>
    </xf>
    <xf numFmtId="0" fontId="1" fillId="42" borderId="14" xfId="0" applyFont="1" applyFill="1" applyBorder="1" applyAlignment="1">
      <alignment vertical="center" wrapText="1"/>
    </xf>
    <xf numFmtId="0" fontId="27" fillId="42" borderId="11" xfId="0" applyFont="1" applyFill="1" applyBorder="1" applyAlignment="1">
      <alignment horizontal="center" vertical="center" wrapText="1"/>
    </xf>
    <xf numFmtId="0" fontId="27" fillId="42" borderId="26" xfId="0" applyFont="1" applyFill="1" applyBorder="1" applyAlignment="1">
      <alignment horizontal="center" vertical="center" wrapText="1"/>
    </xf>
    <xf numFmtId="175" fontId="27" fillId="42" borderId="10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vertical="center" wrapText="1"/>
    </xf>
    <xf numFmtId="0" fontId="37" fillId="42" borderId="14" xfId="0" applyFont="1" applyFill="1" applyBorder="1" applyAlignment="1">
      <alignment vertical="center" wrapText="1"/>
    </xf>
    <xf numFmtId="0" fontId="28" fillId="42" borderId="11" xfId="0" applyFont="1" applyFill="1" applyBorder="1" applyAlignment="1">
      <alignment horizontal="center" vertical="center" wrapText="1"/>
    </xf>
    <xf numFmtId="0" fontId="28" fillId="42" borderId="26" xfId="0" applyFont="1" applyFill="1" applyBorder="1" applyAlignment="1">
      <alignment horizontal="center" vertical="center" wrapText="1"/>
    </xf>
    <xf numFmtId="175" fontId="6" fillId="7" borderId="10" xfId="0" applyNumberFormat="1" applyFont="1" applyFill="1" applyBorder="1" applyAlignment="1">
      <alignment horizontal="center" vertical="center" wrapText="1"/>
    </xf>
    <xf numFmtId="175" fontId="37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5" fontId="28" fillId="0" borderId="10" xfId="0" applyNumberFormat="1" applyFont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 wrapText="1"/>
    </xf>
    <xf numFmtId="3" fontId="1" fillId="42" borderId="11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175" fontId="6" fillId="7" borderId="10" xfId="0" applyNumberFormat="1" applyFont="1" applyFill="1" applyBorder="1" applyAlignment="1">
      <alignment horizontal="center" vertical="center" wrapText="1"/>
    </xf>
    <xf numFmtId="175" fontId="5" fillId="42" borderId="73" xfId="0" applyNumberFormat="1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175" fontId="1" fillId="42" borderId="73" xfId="0" applyNumberFormat="1" applyFont="1" applyFill="1" applyBorder="1" applyAlignment="1">
      <alignment horizontal="center" vertical="center" wrapText="1"/>
    </xf>
    <xf numFmtId="175" fontId="5" fillId="0" borderId="21" xfId="0" applyNumberFormat="1" applyFont="1" applyBorder="1" applyAlignment="1">
      <alignment horizontal="center" vertical="center" wrapText="1"/>
    </xf>
    <xf numFmtId="175" fontId="1" fillId="0" borderId="20" xfId="0" applyNumberFormat="1" applyFont="1" applyBorder="1" applyAlignment="1">
      <alignment horizontal="center" vertical="center" wrapText="1"/>
    </xf>
    <xf numFmtId="175" fontId="6" fillId="42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175" fontId="0" fillId="7" borderId="10" xfId="0" applyNumberFormat="1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vertical="center" wrapText="1"/>
    </xf>
    <xf numFmtId="0" fontId="10" fillId="42" borderId="14" xfId="0" applyFont="1" applyFill="1" applyBorder="1" applyAlignment="1">
      <alignment vertical="center" wrapText="1"/>
    </xf>
    <xf numFmtId="0" fontId="9" fillId="42" borderId="14" xfId="0" applyFont="1" applyFill="1" applyBorder="1" applyAlignment="1">
      <alignment vertical="center" wrapText="1"/>
    </xf>
    <xf numFmtId="175" fontId="1" fillId="42" borderId="21" xfId="0" applyNumberFormat="1" applyFont="1" applyFill="1" applyBorder="1" applyAlignment="1">
      <alignment horizontal="center" vertical="center" wrapText="1"/>
    </xf>
    <xf numFmtId="175" fontId="47" fillId="42" borderId="10" xfId="0" applyNumberFormat="1" applyFont="1" applyFill="1" applyBorder="1" applyAlignment="1">
      <alignment horizontal="center" vertical="center" wrapText="1"/>
    </xf>
    <xf numFmtId="175" fontId="5" fillId="42" borderId="21" xfId="0" applyNumberFormat="1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6" xfId="0" applyFill="1" applyBorder="1" applyAlignment="1">
      <alignment horizontal="center" vertical="center" wrapText="1"/>
    </xf>
    <xf numFmtId="175" fontId="0" fillId="42" borderId="10" xfId="0" applyNumberFormat="1" applyFill="1" applyBorder="1" applyAlignment="1">
      <alignment horizontal="center" vertical="center" wrapText="1"/>
    </xf>
    <xf numFmtId="0" fontId="37" fillId="42" borderId="11" xfId="0" applyFont="1" applyFill="1" applyBorder="1" applyAlignment="1">
      <alignment horizontal="center" vertical="center" wrapText="1"/>
    </xf>
    <xf numFmtId="0" fontId="37" fillId="42" borderId="26" xfId="0" applyFont="1" applyFill="1" applyBorder="1" applyAlignment="1">
      <alignment horizontal="center" vertical="center" wrapText="1"/>
    </xf>
    <xf numFmtId="175" fontId="37" fillId="42" borderId="10" xfId="0" applyNumberFormat="1" applyFont="1" applyFill="1" applyBorder="1" applyAlignment="1">
      <alignment horizontal="center" vertical="center" wrapText="1"/>
    </xf>
    <xf numFmtId="0" fontId="37" fillId="42" borderId="14" xfId="0" applyFont="1" applyFill="1" applyBorder="1" applyAlignment="1">
      <alignment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center" vertical="center" wrapText="1"/>
    </xf>
    <xf numFmtId="175" fontId="9" fillId="42" borderId="10" xfId="0" applyNumberFormat="1" applyFont="1" applyFill="1" applyBorder="1" applyAlignment="1">
      <alignment horizontal="center" vertical="center" wrapText="1"/>
    </xf>
    <xf numFmtId="0" fontId="37" fillId="42" borderId="11" xfId="0" applyFont="1" applyFill="1" applyBorder="1" applyAlignment="1">
      <alignment horizontal="center" vertical="center" wrapText="1"/>
    </xf>
    <xf numFmtId="0" fontId="37" fillId="42" borderId="26" xfId="0" applyFont="1" applyFill="1" applyBorder="1" applyAlignment="1">
      <alignment horizontal="center" vertical="center" wrapText="1"/>
    </xf>
    <xf numFmtId="175" fontId="37" fillId="42" borderId="10" xfId="0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vertical="center" wrapText="1"/>
    </xf>
    <xf numFmtId="175" fontId="0" fillId="7" borderId="10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vertical="center" wrapText="1"/>
    </xf>
    <xf numFmtId="0" fontId="44" fillId="42" borderId="11" xfId="0" applyFont="1" applyFill="1" applyBorder="1" applyAlignment="1">
      <alignment horizontal="center" vertical="center" wrapText="1"/>
    </xf>
    <xf numFmtId="0" fontId="44" fillId="42" borderId="26" xfId="0" applyFont="1" applyFill="1" applyBorder="1" applyAlignment="1">
      <alignment horizontal="center" vertical="center" wrapText="1"/>
    </xf>
    <xf numFmtId="175" fontId="44" fillId="42" borderId="10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175" fontId="1" fillId="42" borderId="20" xfId="0" applyNumberFormat="1" applyFont="1" applyFill="1" applyBorder="1" applyAlignment="1">
      <alignment horizontal="center" vertical="center" wrapText="1"/>
    </xf>
    <xf numFmtId="175" fontId="4" fillId="0" borderId="42" xfId="0" applyNumberFormat="1" applyFont="1" applyBorder="1" applyAlignment="1">
      <alignment/>
    </xf>
    <xf numFmtId="0" fontId="1" fillId="42" borderId="16" xfId="0" applyFont="1" applyFill="1" applyBorder="1" applyAlignment="1">
      <alignment horizontal="justify" vertical="center"/>
    </xf>
    <xf numFmtId="175" fontId="0" fillId="0" borderId="0" xfId="0" applyNumberFormat="1" applyAlignment="1">
      <alignment/>
    </xf>
    <xf numFmtId="2" fontId="0" fillId="0" borderId="73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6" fillId="7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75" fontId="6" fillId="7" borderId="23" xfId="0" applyNumberFormat="1" applyFont="1" applyFill="1" applyBorder="1" applyAlignment="1">
      <alignment horizontal="center" vertical="center" wrapText="1"/>
    </xf>
    <xf numFmtId="175" fontId="1" fillId="42" borderId="22" xfId="0" applyNumberFormat="1" applyFont="1" applyFill="1" applyBorder="1" applyAlignment="1">
      <alignment horizontal="center" vertical="center" wrapText="1"/>
    </xf>
    <xf numFmtId="175" fontId="5" fillId="42" borderId="22" xfId="0" applyNumberFormat="1" applyFont="1" applyFill="1" applyBorder="1" applyAlignment="1">
      <alignment horizontal="center" vertical="center" wrapText="1"/>
    </xf>
    <xf numFmtId="175" fontId="1" fillId="0" borderId="22" xfId="0" applyNumberFormat="1" applyFont="1" applyBorder="1" applyAlignment="1">
      <alignment horizontal="center" vertical="center" wrapText="1"/>
    </xf>
    <xf numFmtId="175" fontId="37" fillId="0" borderId="22" xfId="0" applyNumberFormat="1" applyFont="1" applyBorder="1" applyAlignment="1">
      <alignment horizontal="center" vertical="center" wrapText="1"/>
    </xf>
    <xf numFmtId="175" fontId="9" fillId="0" borderId="73" xfId="0" applyNumberFormat="1" applyFont="1" applyBorder="1" applyAlignment="1">
      <alignment horizontal="center" vertical="center" wrapText="1"/>
    </xf>
    <xf numFmtId="175" fontId="0" fillId="0" borderId="22" xfId="0" applyNumberForma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173" fontId="5" fillId="0" borderId="73" xfId="0" applyNumberFormat="1" applyFont="1" applyBorder="1" applyAlignment="1">
      <alignment horizontal="center" vertical="center" wrapText="1"/>
    </xf>
    <xf numFmtId="175" fontId="1" fillId="0" borderId="22" xfId="0" applyNumberFormat="1" applyFont="1" applyBorder="1" applyAlignment="1">
      <alignment horizontal="center" vertical="center" wrapText="1"/>
    </xf>
    <xf numFmtId="175" fontId="0" fillId="0" borderId="22" xfId="0" applyNumberFormat="1" applyFont="1" applyBorder="1" applyAlignment="1">
      <alignment horizontal="center" vertical="center" wrapText="1"/>
    </xf>
    <xf numFmtId="175" fontId="44" fillId="10" borderId="22" xfId="0" applyNumberFormat="1" applyFont="1" applyFill="1" applyBorder="1" applyAlignment="1">
      <alignment horizontal="center" vertical="center" wrapText="1"/>
    </xf>
    <xf numFmtId="175" fontId="1" fillId="7" borderId="22" xfId="0" applyNumberFormat="1" applyFont="1" applyFill="1" applyBorder="1" applyAlignment="1">
      <alignment horizontal="center" vertical="center" wrapText="1"/>
    </xf>
    <xf numFmtId="175" fontId="10" fillId="0" borderId="22" xfId="0" applyNumberFormat="1" applyFont="1" applyBorder="1" applyAlignment="1">
      <alignment horizontal="center" vertical="center" wrapText="1"/>
    </xf>
    <xf numFmtId="175" fontId="37" fillId="0" borderId="73" xfId="0" applyNumberFormat="1" applyFont="1" applyBorder="1" applyAlignment="1">
      <alignment horizontal="center" vertical="center" wrapText="1"/>
    </xf>
    <xf numFmtId="175" fontId="27" fillId="0" borderId="22" xfId="0" applyNumberFormat="1" applyFont="1" applyBorder="1" applyAlignment="1">
      <alignment horizontal="center" vertical="center" wrapText="1"/>
    </xf>
    <xf numFmtId="175" fontId="37" fillId="0" borderId="22" xfId="0" applyNumberFormat="1" applyFont="1" applyBorder="1" applyAlignment="1">
      <alignment horizontal="center" vertical="center" wrapText="1"/>
    </xf>
    <xf numFmtId="175" fontId="1" fillId="39" borderId="22" xfId="0" applyNumberFormat="1" applyFont="1" applyFill="1" applyBorder="1" applyAlignment="1">
      <alignment horizontal="center" vertical="center" wrapText="1"/>
    </xf>
    <xf numFmtId="175" fontId="1" fillId="39" borderId="22" xfId="0" applyNumberFormat="1" applyFont="1" applyFill="1" applyBorder="1" applyAlignment="1">
      <alignment horizontal="center" vertical="center" wrapText="1"/>
    </xf>
    <xf numFmtId="175" fontId="1" fillId="9" borderId="22" xfId="0" applyNumberFormat="1" applyFont="1" applyFill="1" applyBorder="1" applyAlignment="1">
      <alignment horizontal="center" vertical="center" wrapText="1"/>
    </xf>
    <xf numFmtId="175" fontId="27" fillId="42" borderId="22" xfId="0" applyNumberFormat="1" applyFont="1" applyFill="1" applyBorder="1" applyAlignment="1">
      <alignment horizontal="center" vertical="center" wrapText="1"/>
    </xf>
    <xf numFmtId="175" fontId="6" fillId="7" borderId="22" xfId="0" applyNumberFormat="1" applyFont="1" applyFill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175" fontId="1" fillId="7" borderId="22" xfId="0" applyNumberFormat="1" applyFont="1" applyFill="1" applyBorder="1" applyAlignment="1">
      <alignment horizontal="center" vertical="center" wrapText="1"/>
    </xf>
    <xf numFmtId="175" fontId="9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175" fontId="1" fillId="42" borderId="22" xfId="0" applyNumberFormat="1" applyFont="1" applyFill="1" applyBorder="1" applyAlignment="1">
      <alignment horizontal="center" vertical="center" wrapText="1"/>
    </xf>
    <xf numFmtId="175" fontId="0" fillId="0" borderId="22" xfId="0" applyNumberFormat="1" applyFont="1" applyBorder="1" applyAlignment="1">
      <alignment horizontal="center" vertical="center" wrapText="1"/>
    </xf>
    <xf numFmtId="175" fontId="28" fillId="0" borderId="22" xfId="0" applyNumberFormat="1" applyFont="1" applyBorder="1" applyAlignment="1">
      <alignment horizontal="center" vertical="center" wrapText="1"/>
    </xf>
    <xf numFmtId="175" fontId="0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175" fontId="1" fillId="0" borderId="24" xfId="0" applyNumberFormat="1" applyFont="1" applyBorder="1" applyAlignment="1">
      <alignment horizontal="center" vertical="center" wrapText="1"/>
    </xf>
    <xf numFmtId="175" fontId="1" fillId="34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Border="1" applyAlignment="1">
      <alignment horizontal="center" vertical="center" wrapText="1"/>
    </xf>
    <xf numFmtId="175" fontId="44" fillId="0" borderId="22" xfId="0" applyNumberFormat="1" applyFont="1" applyBorder="1" applyAlignment="1">
      <alignment horizontal="center" vertical="center" wrapText="1"/>
    </xf>
    <xf numFmtId="175" fontId="47" fillId="0" borderId="73" xfId="0" applyNumberFormat="1" applyFont="1" applyBorder="1" applyAlignment="1">
      <alignment horizontal="center" vertical="center" wrapText="1"/>
    </xf>
    <xf numFmtId="175" fontId="6" fillId="7" borderId="22" xfId="0" applyNumberFormat="1" applyFont="1" applyFill="1" applyBorder="1" applyAlignment="1">
      <alignment horizontal="center" vertical="center" wrapText="1"/>
    </xf>
    <xf numFmtId="175" fontId="1" fillId="42" borderId="23" xfId="0" applyNumberFormat="1" applyFont="1" applyFill="1" applyBorder="1" applyAlignment="1">
      <alignment horizontal="center" vertical="center" wrapText="1"/>
    </xf>
    <xf numFmtId="175" fontId="6" fillId="42" borderId="22" xfId="0" applyNumberFormat="1" applyFont="1" applyFill="1" applyBorder="1" applyAlignment="1">
      <alignment horizontal="center" vertical="center" wrapText="1"/>
    </xf>
    <xf numFmtId="175" fontId="37" fillId="42" borderId="73" xfId="0" applyNumberFormat="1" applyFont="1" applyFill="1" applyBorder="1" applyAlignment="1">
      <alignment horizontal="center" vertical="center" wrapText="1"/>
    </xf>
    <xf numFmtId="175" fontId="0" fillId="42" borderId="73" xfId="0" applyNumberFormat="1" applyFill="1" applyBorder="1" applyAlignment="1">
      <alignment horizontal="center" vertical="center" wrapText="1"/>
    </xf>
    <xf numFmtId="175" fontId="37" fillId="42" borderId="73" xfId="0" applyNumberFormat="1" applyFont="1" applyFill="1" applyBorder="1" applyAlignment="1">
      <alignment horizontal="center" vertical="center" wrapText="1"/>
    </xf>
    <xf numFmtId="175" fontId="9" fillId="42" borderId="73" xfId="0" applyNumberFormat="1" applyFont="1" applyFill="1" applyBorder="1" applyAlignment="1">
      <alignment horizontal="center" vertical="center" wrapText="1"/>
    </xf>
    <xf numFmtId="0" fontId="0" fillId="42" borderId="73" xfId="0" applyFill="1" applyBorder="1" applyAlignment="1">
      <alignment horizontal="center" vertical="center" wrapText="1"/>
    </xf>
    <xf numFmtId="0" fontId="9" fillId="42" borderId="73" xfId="0" applyFont="1" applyFill="1" applyBorder="1" applyAlignment="1">
      <alignment horizontal="center" vertical="center" wrapText="1"/>
    </xf>
    <xf numFmtId="175" fontId="44" fillId="42" borderId="22" xfId="0" applyNumberFormat="1" applyFont="1" applyFill="1" applyBorder="1" applyAlignment="1">
      <alignment horizontal="center" vertical="center" wrapText="1"/>
    </xf>
    <xf numFmtId="175" fontId="1" fillId="42" borderId="24" xfId="0" applyNumberFormat="1" applyFont="1" applyFill="1" applyBorder="1" applyAlignment="1">
      <alignment horizontal="center" vertical="center" wrapText="1"/>
    </xf>
    <xf numFmtId="175" fontId="4" fillId="0" borderId="55" xfId="0" applyNumberFormat="1" applyFont="1" applyBorder="1" applyAlignment="1">
      <alignment/>
    </xf>
    <xf numFmtId="173" fontId="1" fillId="0" borderId="81" xfId="0" applyNumberFormat="1" applyFont="1" applyBorder="1" applyAlignment="1">
      <alignment horizontal="center" vertical="center" wrapText="1"/>
    </xf>
    <xf numFmtId="0" fontId="1" fillId="39" borderId="75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173" fontId="1" fillId="39" borderId="75" xfId="0" applyNumberFormat="1" applyFont="1" applyFill="1" applyBorder="1" applyAlignment="1">
      <alignment horizontal="center" vertical="center" wrapText="1"/>
    </xf>
    <xf numFmtId="173" fontId="0" fillId="0" borderId="75" xfId="0" applyNumberFormat="1" applyBorder="1" applyAlignment="1">
      <alignment horizontal="center" vertical="center" wrapText="1"/>
    </xf>
    <xf numFmtId="173" fontId="37" fillId="0" borderId="75" xfId="0" applyNumberFormat="1" applyFont="1" applyBorder="1" applyAlignment="1">
      <alignment horizontal="center" vertical="center" wrapText="1"/>
    </xf>
    <xf numFmtId="173" fontId="1" fillId="0" borderId="75" xfId="0" applyNumberFormat="1" applyFont="1" applyBorder="1" applyAlignment="1">
      <alignment horizontal="center" vertical="center" wrapText="1"/>
    </xf>
    <xf numFmtId="173" fontId="10" fillId="0" borderId="75" xfId="0" applyNumberFormat="1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173" fontId="37" fillId="0" borderId="16" xfId="0" applyNumberFormat="1" applyFont="1" applyBorder="1" applyAlignment="1">
      <alignment horizontal="center" vertical="center" wrapText="1"/>
    </xf>
    <xf numFmtId="172" fontId="37" fillId="0" borderId="75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173" fontId="6" fillId="34" borderId="75" xfId="0" applyNumberFormat="1" applyFont="1" applyFill="1" applyBorder="1" applyAlignment="1">
      <alignment horizontal="center" vertical="center" wrapText="1"/>
    </xf>
    <xf numFmtId="173" fontId="2" fillId="0" borderId="75" xfId="0" applyNumberFormat="1" applyFont="1" applyBorder="1" applyAlignment="1">
      <alignment horizontal="center" vertical="center" wrapText="1"/>
    </xf>
    <xf numFmtId="173" fontId="6" fillId="39" borderId="75" xfId="0" applyNumberFormat="1" applyFont="1" applyFill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3" fontId="6" fillId="0" borderId="82" xfId="0" applyNumberFormat="1" applyFont="1" applyBorder="1" applyAlignment="1">
      <alignment horizontal="center" vertical="center" wrapText="1"/>
    </xf>
    <xf numFmtId="0" fontId="0" fillId="42" borderId="57" xfId="0" applyFill="1" applyBorder="1" applyAlignment="1">
      <alignment/>
    </xf>
    <xf numFmtId="175" fontId="6" fillId="0" borderId="13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3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44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49" fontId="4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83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40" fillId="0" borderId="44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6" fillId="0" borderId="0" xfId="0" applyFont="1" applyAlignment="1">
      <alignment horizontal="right" vertical="center" wrapText="1"/>
    </xf>
    <xf numFmtId="0" fontId="0" fillId="0" borderId="44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1195" t="s">
        <v>131</v>
      </c>
      <c r="E1" s="1195"/>
      <c r="F1" s="1195"/>
      <c r="G1" s="1195"/>
    </row>
    <row r="2" spans="1:7" ht="12.75">
      <c r="A2" s="1196" t="s">
        <v>136</v>
      </c>
      <c r="B2" s="1196"/>
      <c r="C2" s="1196"/>
      <c r="D2" s="1196"/>
      <c r="E2" s="1196"/>
      <c r="F2" s="1196"/>
      <c r="G2" s="1196"/>
    </row>
    <row r="3" spans="1:7" ht="12.75">
      <c r="A3" s="29"/>
      <c r="B3" s="29"/>
      <c r="C3" s="29" t="s">
        <v>135</v>
      </c>
      <c r="D3" s="137"/>
      <c r="E3" s="29" t="s">
        <v>134</v>
      </c>
      <c r="F3" s="1209">
        <v>39374</v>
      </c>
      <c r="G3" s="1195"/>
    </row>
    <row r="4" spans="1:7" ht="15.75">
      <c r="A4" s="1197" t="s">
        <v>132</v>
      </c>
      <c r="B4" s="1198"/>
      <c r="C4" s="1198"/>
      <c r="D4" s="1198"/>
      <c r="E4" s="1198"/>
      <c r="F4" s="1198"/>
      <c r="G4" s="1198"/>
    </row>
    <row r="5" spans="1:7" ht="15.75">
      <c r="A5" s="1210" t="s">
        <v>137</v>
      </c>
      <c r="B5" s="1210"/>
      <c r="C5" s="1210"/>
      <c r="D5" s="1210"/>
      <c r="E5" s="1210"/>
      <c r="F5" s="1210"/>
      <c r="G5" s="1210"/>
    </row>
    <row r="6" spans="1:7" ht="15.75">
      <c r="A6" s="1208" t="s">
        <v>133</v>
      </c>
      <c r="B6" s="1208"/>
      <c r="C6" s="1208"/>
      <c r="D6" s="1208"/>
      <c r="E6" s="1208"/>
      <c r="F6" s="1208"/>
      <c r="G6" s="1208"/>
    </row>
    <row r="7" spans="1:7" ht="40.5" customHeight="1">
      <c r="A7" s="1199" t="s">
        <v>933</v>
      </c>
      <c r="B7" s="1202" t="s">
        <v>934</v>
      </c>
      <c r="C7" s="1203"/>
      <c r="D7" s="121" t="s">
        <v>935</v>
      </c>
      <c r="E7" s="121" t="s">
        <v>936</v>
      </c>
      <c r="F7" s="1206" t="s">
        <v>343</v>
      </c>
      <c r="G7" s="1207"/>
    </row>
    <row r="8" spans="1:7" ht="24" customHeight="1">
      <c r="A8" s="1200"/>
      <c r="B8" s="1204">
        <v>2006</v>
      </c>
      <c r="C8" s="1205"/>
      <c r="D8" s="122">
        <v>2007</v>
      </c>
      <c r="E8" s="122">
        <v>2008</v>
      </c>
      <c r="F8" s="123">
        <v>2009</v>
      </c>
      <c r="G8" s="123">
        <v>2010</v>
      </c>
    </row>
    <row r="9" spans="1:7" ht="36">
      <c r="A9" s="1201"/>
      <c r="B9" s="124" t="s">
        <v>345</v>
      </c>
      <c r="C9" s="124" t="s">
        <v>932</v>
      </c>
      <c r="D9" s="124" t="s">
        <v>345</v>
      </c>
      <c r="E9" s="124" t="s">
        <v>344</v>
      </c>
      <c r="F9" s="124" t="s">
        <v>344</v>
      </c>
      <c r="G9" s="124" t="s">
        <v>344</v>
      </c>
    </row>
    <row r="10" spans="1:7" ht="12.75">
      <c r="A10" s="125" t="s">
        <v>127</v>
      </c>
      <c r="B10" s="130">
        <f aca="true" t="shared" si="0" ref="B10:G10">SUM(B12:B14)</f>
        <v>65826</v>
      </c>
      <c r="C10" s="130">
        <f t="shared" si="0"/>
        <v>65963</v>
      </c>
      <c r="D10" s="130">
        <f t="shared" si="0"/>
        <v>68447</v>
      </c>
      <c r="E10" s="130" t="e">
        <f t="shared" si="0"/>
        <v>#REF!</v>
      </c>
      <c r="F10" s="134">
        <f t="shared" si="0"/>
        <v>82403.6</v>
      </c>
      <c r="G10" s="134">
        <f t="shared" si="0"/>
        <v>89697.56000000001</v>
      </c>
    </row>
    <row r="11" spans="1:7" ht="12.75">
      <c r="A11" s="126" t="s">
        <v>128</v>
      </c>
      <c r="B11" s="120"/>
      <c r="C11" s="120"/>
      <c r="D11" s="120"/>
      <c r="E11" s="120"/>
      <c r="F11" s="120"/>
      <c r="G11" s="120"/>
    </row>
    <row r="12" spans="1:7" ht="12.75">
      <c r="A12" s="127" t="s">
        <v>129</v>
      </c>
      <c r="B12" s="120">
        <v>53375</v>
      </c>
      <c r="C12" s="120">
        <v>53512</v>
      </c>
      <c r="D12" s="120">
        <v>48679</v>
      </c>
      <c r="E12" s="120">
        <v>55109</v>
      </c>
      <c r="F12" s="133">
        <f>E12*110%</f>
        <v>60619.9</v>
      </c>
      <c r="G12" s="133">
        <f>F12*110%</f>
        <v>66681.89000000001</v>
      </c>
    </row>
    <row r="13" spans="1:7" ht="12.75">
      <c r="A13" s="127" t="s">
        <v>130</v>
      </c>
      <c r="B13" s="120">
        <v>2807</v>
      </c>
      <c r="C13" s="120">
        <v>2807</v>
      </c>
      <c r="D13" s="120">
        <v>7268</v>
      </c>
      <c r="E13" s="120">
        <v>8527</v>
      </c>
      <c r="F13" s="133">
        <f>E13*110%</f>
        <v>9379.7</v>
      </c>
      <c r="G13" s="133">
        <f>F13*110%</f>
        <v>10317.670000000002</v>
      </c>
    </row>
    <row r="14" spans="1:7" ht="12.75">
      <c r="A14" s="127" t="s">
        <v>881</v>
      </c>
      <c r="B14" s="120">
        <v>9644</v>
      </c>
      <c r="C14" s="120">
        <v>9644</v>
      </c>
      <c r="D14" s="120">
        <v>12500</v>
      </c>
      <c r="E14" s="120" t="e">
        <f>#REF!</f>
        <v>#REF!</v>
      </c>
      <c r="F14" s="120">
        <v>12404</v>
      </c>
      <c r="G14" s="120">
        <v>12698</v>
      </c>
    </row>
    <row r="15" spans="1:7" ht="12.75">
      <c r="A15" s="126" t="s">
        <v>128</v>
      </c>
      <c r="B15" s="120"/>
      <c r="C15" s="120"/>
      <c r="D15" s="120"/>
      <c r="E15" s="120"/>
      <c r="F15" s="120"/>
      <c r="G15" s="120"/>
    </row>
    <row r="16" spans="1:7" ht="15.75" customHeight="1">
      <c r="A16" s="126" t="s">
        <v>882</v>
      </c>
      <c r="B16" s="120"/>
      <c r="C16" s="120"/>
      <c r="D16" s="120">
        <v>0</v>
      </c>
      <c r="E16" s="120"/>
      <c r="F16" s="120"/>
      <c r="G16" s="120"/>
    </row>
    <row r="17" spans="1:7" ht="12.75">
      <c r="A17" s="127" t="s">
        <v>883</v>
      </c>
      <c r="B17" s="120"/>
      <c r="C17" s="120"/>
      <c r="D17" s="120"/>
      <c r="E17" s="120"/>
      <c r="F17" s="120"/>
      <c r="G17" s="120"/>
    </row>
    <row r="18" spans="1:7" ht="14.25" customHeight="1">
      <c r="A18" s="127" t="s">
        <v>884</v>
      </c>
      <c r="B18" s="120"/>
      <c r="C18" s="120"/>
      <c r="D18" s="120">
        <v>0</v>
      </c>
      <c r="E18" s="120"/>
      <c r="F18" s="120"/>
      <c r="G18" s="120"/>
    </row>
    <row r="19" spans="1:7" ht="12.75">
      <c r="A19" s="125" t="s">
        <v>885</v>
      </c>
      <c r="B19" s="130">
        <f aca="true" t="shared" si="1" ref="B19:G19">B20+B25+B26+B27+B28+B29+B30+B31</f>
        <v>66426</v>
      </c>
      <c r="C19" s="130">
        <f t="shared" si="1"/>
        <v>66163</v>
      </c>
      <c r="D19" s="130">
        <f t="shared" si="1"/>
        <v>69548</v>
      </c>
      <c r="E19" s="130" t="e">
        <f t="shared" si="1"/>
        <v>#REF!</v>
      </c>
      <c r="F19" s="134" t="e">
        <f t="shared" si="1"/>
        <v>#REF!</v>
      </c>
      <c r="G19" s="134" t="e">
        <f t="shared" si="1"/>
        <v>#REF!</v>
      </c>
    </row>
    <row r="20" spans="1:7" ht="12.75">
      <c r="A20" s="127" t="s">
        <v>886</v>
      </c>
      <c r="B20" s="120">
        <v>12028</v>
      </c>
      <c r="C20" s="120">
        <v>12027</v>
      </c>
      <c r="D20" s="120">
        <v>14091</v>
      </c>
      <c r="E20" s="120" t="e">
        <f>'ВЕД.СТ-РА Пр.2.'!#REF!</f>
        <v>#REF!</v>
      </c>
      <c r="F20" s="133" t="e">
        <f>'ВЕД.СТ-РА Пр.2.'!#REF!</f>
        <v>#REF!</v>
      </c>
      <c r="G20" s="133" t="e">
        <f>'ВЕД.СТ-РА Пр.2.'!#REF!</f>
        <v>#REF!</v>
      </c>
    </row>
    <row r="21" spans="1:7" ht="12.75">
      <c r="A21" s="126" t="s">
        <v>128</v>
      </c>
      <c r="B21" s="120"/>
      <c r="C21" s="120"/>
      <c r="D21" s="120"/>
      <c r="E21" s="120"/>
      <c r="F21" s="120"/>
      <c r="G21" s="120"/>
    </row>
    <row r="22" spans="1:7" ht="12.75">
      <c r="A22" s="127" t="s">
        <v>897</v>
      </c>
      <c r="B22" s="120">
        <v>11527</v>
      </c>
      <c r="C22" s="120">
        <v>11526</v>
      </c>
      <c r="D22" s="120">
        <v>12837</v>
      </c>
      <c r="E22" s="133" t="e">
        <f>'ВЕД.СТ-РА Пр.2.'!#REF!+'ВЕД.СТ-РА Пр.2.'!#REF!+'ВЕД.СТ-РА Пр.2.'!#REF!</f>
        <v>#REF!</v>
      </c>
      <c r="F22" s="133" t="e">
        <f>'ВЕД.СТ-РА Пр.2.'!#REF!+'ВЕД.СТ-РА Пр.2.'!#REF!+'ВЕД.СТ-РА Пр.2.'!#REF!</f>
        <v>#REF!</v>
      </c>
      <c r="G22" s="133" t="e">
        <f>'ВЕД.СТ-РА Пр.2.'!#REF!+'ВЕД.СТ-РА Пр.2.'!#REF!+'ВЕД.СТ-РА Пр.2.'!#REF!</f>
        <v>#REF!</v>
      </c>
    </row>
    <row r="23" spans="1:7" ht="12.75">
      <c r="A23" s="127" t="s">
        <v>354</v>
      </c>
      <c r="B23" s="120"/>
      <c r="C23" s="120"/>
      <c r="D23" s="120"/>
      <c r="E23" s="120"/>
      <c r="F23" s="120"/>
      <c r="G23" s="120"/>
    </row>
    <row r="24" spans="1:7" ht="12.75">
      <c r="A24" s="127" t="s">
        <v>898</v>
      </c>
      <c r="B24" s="120"/>
      <c r="C24" s="120"/>
      <c r="D24" s="120"/>
      <c r="E24" s="120" t="e">
        <f>'ВЕД.СТ-РА Пр.2.'!#REF!</f>
        <v>#REF!</v>
      </c>
      <c r="F24" s="120" t="e">
        <f>'ВЕД.СТ-РА Пр.2.'!#REF!</f>
        <v>#REF!</v>
      </c>
      <c r="G24" s="133" t="e">
        <f>'ВЕД.СТ-РА Пр.2.'!#REF!</f>
        <v>#REF!</v>
      </c>
    </row>
    <row r="25" spans="1:7" ht="12" customHeight="1">
      <c r="A25" s="127" t="s">
        <v>899</v>
      </c>
      <c r="B25" s="120">
        <v>505</v>
      </c>
      <c r="C25" s="120">
        <v>505</v>
      </c>
      <c r="D25" s="120">
        <v>523</v>
      </c>
      <c r="E25" s="120" t="e">
        <f>'ВЕД.СТ-РА Пр.2.'!#REF!</f>
        <v>#REF!</v>
      </c>
      <c r="F25" s="120" t="e">
        <f>'ВЕД.СТ-РА Пр.2.'!#REF!</f>
        <v>#REF!</v>
      </c>
      <c r="G25" s="133" t="e">
        <f>'ВЕД.СТ-РА Пр.2.'!#REF!</f>
        <v>#REF!</v>
      </c>
    </row>
    <row r="26" spans="1:7" ht="12.75">
      <c r="A26" s="127" t="s">
        <v>900</v>
      </c>
      <c r="B26" s="120">
        <v>46640</v>
      </c>
      <c r="C26" s="120">
        <v>46639</v>
      </c>
      <c r="D26" s="120">
        <v>43510</v>
      </c>
      <c r="E26" s="120" t="e">
        <f>'ВЕД.СТ-РА Пр.2.'!#REF!</f>
        <v>#REF!</v>
      </c>
      <c r="F26" s="133" t="e">
        <f>'ВЕД.СТ-РА Пр.2.'!#REF!</f>
        <v>#REF!</v>
      </c>
      <c r="G26" s="133" t="e">
        <f>'ВЕД.СТ-РА Пр.2.'!#REF!</f>
        <v>#REF!</v>
      </c>
    </row>
    <row r="27" spans="1:7" ht="12.75">
      <c r="A27" s="127" t="s">
        <v>901</v>
      </c>
      <c r="B27" s="120"/>
      <c r="C27" s="120"/>
      <c r="D27" s="120"/>
      <c r="E27" s="120"/>
      <c r="F27" s="133"/>
      <c r="G27" s="133"/>
    </row>
    <row r="28" spans="1:7" ht="12.75">
      <c r="A28" s="127" t="s">
        <v>902</v>
      </c>
      <c r="B28" s="120">
        <v>2010</v>
      </c>
      <c r="C28" s="120">
        <v>2010</v>
      </c>
      <c r="D28" s="120">
        <v>2466</v>
      </c>
      <c r="E28" s="120" t="e">
        <f>'ВЕД.СТ-РА Пр.2.'!#REF!</f>
        <v>#REF!</v>
      </c>
      <c r="F28" s="133" t="e">
        <f>'ВЕД.СТ-РА Пр.2.'!#REF!</f>
        <v>#REF!</v>
      </c>
      <c r="G28" s="133" t="e">
        <f>'ВЕД.СТ-РА Пр.2.'!#REF!</f>
        <v>#REF!</v>
      </c>
    </row>
    <row r="29" spans="1:7" ht="13.5" customHeight="1">
      <c r="A29" s="127" t="s">
        <v>903</v>
      </c>
      <c r="B29" s="120">
        <v>2061</v>
      </c>
      <c r="C29" s="120">
        <v>2057</v>
      </c>
      <c r="D29" s="120">
        <v>3529</v>
      </c>
      <c r="E29" s="120" t="e">
        <f>'ВЕД.СТ-РА Пр.2.'!#REF!</f>
        <v>#REF!</v>
      </c>
      <c r="F29" s="133" t="e">
        <f>'ВЕД.СТ-РА Пр.2.'!#REF!</f>
        <v>#REF!</v>
      </c>
      <c r="G29" s="133" t="e">
        <f>'ВЕД.СТ-РА Пр.2.'!#REF!</f>
        <v>#REF!</v>
      </c>
    </row>
    <row r="30" spans="1:7" ht="12.75">
      <c r="A30" s="129" t="s">
        <v>351</v>
      </c>
      <c r="B30" s="120">
        <v>842</v>
      </c>
      <c r="C30" s="120">
        <v>842</v>
      </c>
      <c r="D30" s="120">
        <v>407</v>
      </c>
      <c r="E30" s="120" t="e">
        <f>'ВЕД.СТ-РА Пр.2.'!#REF!</f>
        <v>#REF!</v>
      </c>
      <c r="F30" s="133" t="e">
        <f>'ВЕД.СТ-РА Пр.2.'!#REF!</f>
        <v>#REF!</v>
      </c>
      <c r="G30" s="133" t="e">
        <f>'ВЕД.СТ-РА Пр.2.'!#REF!</f>
        <v>#REF!</v>
      </c>
    </row>
    <row r="31" spans="1:7" ht="12.75">
      <c r="A31" s="127" t="s">
        <v>352</v>
      </c>
      <c r="B31" s="120">
        <v>2340</v>
      </c>
      <c r="C31" s="120">
        <v>2083</v>
      </c>
      <c r="D31" s="120">
        <v>5022</v>
      </c>
      <c r="E31" s="120" t="e">
        <f>'ВЕД.СТ-РА Пр.2.'!#REF!</f>
        <v>#REF!</v>
      </c>
      <c r="F31" s="120" t="e">
        <f>'ВЕД.СТ-РА Пр.2.'!#REF!</f>
        <v>#REF!</v>
      </c>
      <c r="G31" s="120" t="e">
        <f>'ВЕД.СТ-РА Пр.2.'!#REF!</f>
        <v>#REF!</v>
      </c>
    </row>
    <row r="32" spans="1:7" ht="12.75">
      <c r="A32" s="128" t="s">
        <v>904</v>
      </c>
      <c r="B32" s="120"/>
      <c r="C32" s="120"/>
      <c r="D32" s="120"/>
      <c r="E32" s="120"/>
      <c r="F32" s="120"/>
      <c r="G32" s="120"/>
    </row>
    <row r="33" spans="1:7" ht="12.75">
      <c r="A33" s="129" t="s">
        <v>905</v>
      </c>
      <c r="B33" s="120"/>
      <c r="C33" s="120"/>
      <c r="D33" s="120"/>
      <c r="E33" s="120"/>
      <c r="F33" s="120"/>
      <c r="G33" s="120"/>
    </row>
    <row r="34" spans="1:7" ht="12.75">
      <c r="A34" s="129" t="s">
        <v>906</v>
      </c>
      <c r="B34" s="112"/>
      <c r="C34" s="112"/>
      <c r="D34" s="112"/>
      <c r="E34" s="112"/>
      <c r="F34" s="112"/>
      <c r="G34" s="112"/>
    </row>
    <row r="35" spans="1:7" ht="12.75">
      <c r="A35" s="128" t="s">
        <v>907</v>
      </c>
      <c r="B35" s="131">
        <f aca="true" t="shared" si="2" ref="B35:G35">B10-B19</f>
        <v>-600</v>
      </c>
      <c r="C35" s="131">
        <f t="shared" si="2"/>
        <v>-200</v>
      </c>
      <c r="D35" s="131">
        <f t="shared" si="2"/>
        <v>-1101</v>
      </c>
      <c r="E35" s="131" t="e">
        <f t="shared" si="2"/>
        <v>#REF!</v>
      </c>
      <c r="F35" s="135" t="e">
        <f t="shared" si="2"/>
        <v>#REF!</v>
      </c>
      <c r="G35" s="135" t="e">
        <f t="shared" si="2"/>
        <v>#REF!</v>
      </c>
    </row>
    <row r="36" spans="1:7" ht="12.75">
      <c r="A36" s="128" t="s">
        <v>908</v>
      </c>
      <c r="B36" s="131">
        <f aca="true" t="shared" si="3" ref="B36:G36">B37</f>
        <v>600</v>
      </c>
      <c r="C36" s="131">
        <f t="shared" si="3"/>
        <v>200</v>
      </c>
      <c r="D36" s="131">
        <f t="shared" si="3"/>
        <v>1101</v>
      </c>
      <c r="E36" s="131" t="e">
        <f t="shared" si="3"/>
        <v>#REF!</v>
      </c>
      <c r="F36" s="135" t="e">
        <f t="shared" si="3"/>
        <v>#REF!</v>
      </c>
      <c r="G36" s="135" t="e">
        <f t="shared" si="3"/>
        <v>#REF!</v>
      </c>
    </row>
    <row r="37" spans="1:7" ht="25.5">
      <c r="A37" s="129" t="s">
        <v>909</v>
      </c>
      <c r="B37" s="112">
        <f aca="true" t="shared" si="4" ref="B37:G37">-B35</f>
        <v>600</v>
      </c>
      <c r="C37" s="112">
        <f t="shared" si="4"/>
        <v>200</v>
      </c>
      <c r="D37" s="112">
        <f t="shared" si="4"/>
        <v>1101</v>
      </c>
      <c r="E37" s="112" t="e">
        <f t="shared" si="4"/>
        <v>#REF!</v>
      </c>
      <c r="F37" s="136" t="e">
        <f t="shared" si="4"/>
        <v>#REF!</v>
      </c>
      <c r="G37" s="136" t="e">
        <f t="shared" si="4"/>
        <v>#REF!</v>
      </c>
    </row>
    <row r="38" spans="1:7" ht="12.75">
      <c r="A38" s="129" t="s">
        <v>910</v>
      </c>
      <c r="B38" s="112"/>
      <c r="C38" s="112"/>
      <c r="D38" s="112"/>
      <c r="E38" s="112"/>
      <c r="F38" s="112"/>
      <c r="G38" s="112"/>
    </row>
    <row r="39" spans="1:7" ht="12.75">
      <c r="A39" s="128" t="s">
        <v>911</v>
      </c>
      <c r="B39" s="131">
        <f aca="true" t="shared" si="5" ref="B39:G39">B41</f>
        <v>0</v>
      </c>
      <c r="C39" s="131">
        <f t="shared" si="5"/>
        <v>0</v>
      </c>
      <c r="D39" s="131">
        <f t="shared" si="5"/>
        <v>0</v>
      </c>
      <c r="E39" s="131">
        <f t="shared" si="5"/>
        <v>0</v>
      </c>
      <c r="F39" s="131">
        <f t="shared" si="5"/>
        <v>0</v>
      </c>
      <c r="G39" s="131">
        <f t="shared" si="5"/>
        <v>0</v>
      </c>
    </row>
    <row r="40" spans="1:7" ht="12.75">
      <c r="A40" s="129" t="s">
        <v>128</v>
      </c>
      <c r="B40" s="112"/>
      <c r="C40" s="112"/>
      <c r="D40" s="112"/>
      <c r="E40" s="112"/>
      <c r="F40" s="112"/>
      <c r="G40" s="112"/>
    </row>
    <row r="41" spans="1:7" ht="15.75" customHeight="1">
      <c r="A41" s="129" t="s">
        <v>346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ht="12.75">
      <c r="A42" s="128" t="s">
        <v>347</v>
      </c>
      <c r="B42" s="112"/>
      <c r="C42" s="112"/>
      <c r="D42" s="112"/>
      <c r="E42" s="112"/>
      <c r="F42" s="112"/>
      <c r="G42" s="112"/>
    </row>
    <row r="43" spans="1:7" ht="28.5" customHeight="1">
      <c r="A43" s="129" t="s">
        <v>348</v>
      </c>
      <c r="B43" s="112">
        <v>0</v>
      </c>
      <c r="C43" s="112">
        <v>0</v>
      </c>
      <c r="D43" s="112">
        <v>0</v>
      </c>
      <c r="E43" s="112">
        <v>0</v>
      </c>
      <c r="F43" s="112">
        <v>0</v>
      </c>
      <c r="G43" s="112">
        <v>0</v>
      </c>
    </row>
    <row r="44" spans="1:7" ht="25.5">
      <c r="A44" s="129" t="s">
        <v>350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/>
    </row>
    <row r="45" spans="1:7" ht="29.25" customHeight="1">
      <c r="A45" s="129" t="s">
        <v>353</v>
      </c>
      <c r="B45" s="113">
        <f aca="true" t="shared" si="6" ref="B45:G45">B35/(B12+B13)</f>
        <v>-0.010679577088747286</v>
      </c>
      <c r="C45" s="113">
        <f t="shared" si="6"/>
        <v>-0.0035511994176032954</v>
      </c>
      <c r="D45" s="113">
        <f t="shared" si="6"/>
        <v>-0.019679339374765403</v>
      </c>
      <c r="E45" s="113" t="e">
        <f t="shared" si="6"/>
        <v>#REF!</v>
      </c>
      <c r="F45" s="113" t="e">
        <f t="shared" si="6"/>
        <v>#REF!</v>
      </c>
      <c r="G45" s="113" t="e">
        <f t="shared" si="6"/>
        <v>#REF!</v>
      </c>
    </row>
    <row r="47" ht="12.75">
      <c r="A47" s="132" t="s">
        <v>355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B4">
      <selection activeCell="J4" sqref="J4"/>
    </sheetView>
  </sheetViews>
  <sheetFormatPr defaultColWidth="9.00390625" defaultRowHeight="12.75"/>
  <cols>
    <col min="1" max="1" width="5.875" style="0" hidden="1" customWidth="1"/>
    <col min="2" max="2" width="5.25390625" style="0" customWidth="1"/>
    <col min="3" max="3" width="20.75390625" style="0" customWidth="1"/>
    <col min="4" max="4" width="50.625" style="0" customWidth="1"/>
    <col min="5" max="5" width="8.62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  <col min="10" max="10" width="8.375" style="0" customWidth="1"/>
    <col min="11" max="11" width="8.625" style="0" customWidth="1"/>
  </cols>
  <sheetData>
    <row r="1" spans="4:5" ht="15" customHeight="1" hidden="1">
      <c r="D1" s="1231"/>
      <c r="E1" s="1231"/>
    </row>
    <row r="2" spans="4:9" ht="12.75" customHeight="1" hidden="1">
      <c r="D2" s="1231"/>
      <c r="E2" s="1231"/>
      <c r="I2" s="18"/>
    </row>
    <row r="3" spans="4:9" ht="14.25" customHeight="1" hidden="1">
      <c r="D3" s="1231"/>
      <c r="E3" s="1231"/>
      <c r="F3" s="1"/>
      <c r="G3" s="1"/>
      <c r="H3" s="1"/>
      <c r="I3" s="1"/>
    </row>
    <row r="4" spans="4:9" ht="11.25" customHeight="1">
      <c r="D4" s="1"/>
      <c r="E4" s="1"/>
      <c r="F4" s="1"/>
      <c r="G4" s="1"/>
      <c r="H4" s="1"/>
      <c r="I4" s="1"/>
    </row>
    <row r="5" spans="1:11" ht="15.75">
      <c r="A5" s="1216" t="s">
        <v>1028</v>
      </c>
      <c r="B5" s="1216"/>
      <c r="C5" s="1216"/>
      <c r="D5" s="1216"/>
      <c r="E5" s="1216"/>
      <c r="F5" s="1216"/>
      <c r="G5" s="1216"/>
      <c r="H5" s="1216"/>
      <c r="I5" s="1216"/>
      <c r="J5" s="1216"/>
      <c r="K5" s="1216"/>
    </row>
    <row r="6" spans="1:11" ht="15.75">
      <c r="A6" s="1216" t="s">
        <v>1029</v>
      </c>
      <c r="B6" s="1216"/>
      <c r="C6" s="1216"/>
      <c r="D6" s="1216"/>
      <c r="E6" s="1216"/>
      <c r="F6" s="1216"/>
      <c r="G6" s="1216"/>
      <c r="H6" s="1216"/>
      <c r="I6" s="1216"/>
      <c r="J6" s="1216"/>
      <c r="K6" s="1216"/>
    </row>
    <row r="7" spans="1:11" ht="16.5" thickBot="1">
      <c r="A7" s="1216" t="s">
        <v>1338</v>
      </c>
      <c r="B7" s="1216"/>
      <c r="C7" s="1216"/>
      <c r="D7" s="1216"/>
      <c r="E7" s="1216"/>
      <c r="F7" s="1216"/>
      <c r="G7" s="1216"/>
      <c r="H7" s="1216"/>
      <c r="I7" s="1216"/>
      <c r="J7" s="1216"/>
      <c r="K7" s="1216"/>
    </row>
    <row r="8" spans="2:9" ht="12.75" hidden="1">
      <c r="B8" s="683"/>
      <c r="C8" s="683"/>
      <c r="D8" s="1232">
        <f>'Вед стр расх Пр.2'!D1</f>
        <v>0</v>
      </c>
      <c r="E8" s="1232"/>
      <c r="F8" s="1"/>
      <c r="G8" s="1"/>
      <c r="H8" s="1"/>
      <c r="I8" s="1"/>
    </row>
    <row r="9" spans="2:9" ht="12.75" hidden="1">
      <c r="B9" s="1232">
        <f>'Вед стр расх Пр.2'!D2</f>
        <v>0</v>
      </c>
      <c r="C9" s="1232"/>
      <c r="D9" s="1232"/>
      <c r="E9" s="1232"/>
      <c r="F9" s="81"/>
      <c r="G9" s="81"/>
      <c r="H9" s="81"/>
      <c r="I9" s="81"/>
    </row>
    <row r="10" spans="2:9" ht="12.75" hidden="1">
      <c r="B10" s="1213" t="s">
        <v>1096</v>
      </c>
      <c r="C10" s="1213"/>
      <c r="D10" s="1213"/>
      <c r="E10" s="1213"/>
      <c r="I10" s="1"/>
    </row>
    <row r="11" spans="1:5" ht="18" customHeight="1" hidden="1">
      <c r="A11" s="16"/>
      <c r="B11" s="16"/>
      <c r="C11" s="16"/>
      <c r="D11" s="1214" t="s">
        <v>688</v>
      </c>
      <c r="E11" s="1214"/>
    </row>
    <row r="12" spans="1:5" ht="18" customHeight="1" hidden="1" thickBot="1">
      <c r="A12" s="16"/>
      <c r="B12" s="684"/>
      <c r="C12" s="684"/>
      <c r="D12" s="1214">
        <f>'Вед стр расх Пр.2'!D3</f>
        <v>0</v>
      </c>
      <c r="E12" s="1214"/>
    </row>
    <row r="13" spans="1:5" ht="17.25" customHeight="1" hidden="1">
      <c r="A13" s="16"/>
      <c r="B13" s="1216" t="s">
        <v>1096</v>
      </c>
      <c r="C13" s="1216"/>
      <c r="D13" s="1216"/>
      <c r="E13" s="1216"/>
    </row>
    <row r="14" spans="1:5" ht="19.5" customHeight="1" hidden="1" thickBot="1">
      <c r="A14" s="16"/>
      <c r="B14" s="1215" t="s">
        <v>138</v>
      </c>
      <c r="C14" s="1215"/>
      <c r="D14" s="1215"/>
      <c r="E14" s="1215"/>
    </row>
    <row r="15" spans="1:11" ht="38.25" customHeight="1">
      <c r="A15" s="1217" t="s">
        <v>1064</v>
      </c>
      <c r="B15" s="1223" t="s">
        <v>504</v>
      </c>
      <c r="C15" s="1224"/>
      <c r="D15" s="1219" t="s">
        <v>503</v>
      </c>
      <c r="E15" s="706" t="s">
        <v>1030</v>
      </c>
      <c r="F15" s="1221" t="s">
        <v>720</v>
      </c>
      <c r="G15" s="1225" t="s">
        <v>721</v>
      </c>
      <c r="H15" s="1225" t="s">
        <v>722</v>
      </c>
      <c r="I15" s="1211" t="s">
        <v>723</v>
      </c>
      <c r="J15" s="1227" t="s">
        <v>1031</v>
      </c>
      <c r="K15" s="1229" t="s">
        <v>1032</v>
      </c>
    </row>
    <row r="16" spans="1:11" ht="26.25" customHeight="1" thickBot="1">
      <c r="A16" s="1218"/>
      <c r="B16" s="748" t="s">
        <v>333</v>
      </c>
      <c r="C16" s="749" t="s">
        <v>1036</v>
      </c>
      <c r="D16" s="1220"/>
      <c r="E16" s="678" t="s">
        <v>155</v>
      </c>
      <c r="F16" s="1222"/>
      <c r="G16" s="1226"/>
      <c r="H16" s="1226"/>
      <c r="I16" s="1212"/>
      <c r="J16" s="1228"/>
      <c r="K16" s="1230"/>
    </row>
    <row r="17" spans="1:11" ht="15.75">
      <c r="A17" s="724" t="s">
        <v>1049</v>
      </c>
      <c r="B17" s="743" t="s">
        <v>331</v>
      </c>
      <c r="C17" s="744" t="s">
        <v>330</v>
      </c>
      <c r="D17" s="745" t="s">
        <v>632</v>
      </c>
      <c r="E17" s="746">
        <f aca="true" t="shared" si="0" ref="E17:J17">E19+E34+E37+E48+E59+E76</f>
        <v>95876.5</v>
      </c>
      <c r="F17" s="746">
        <f t="shared" si="0"/>
        <v>7433</v>
      </c>
      <c r="G17" s="746">
        <f t="shared" si="0"/>
        <v>8246</v>
      </c>
      <c r="H17" s="746">
        <f t="shared" si="0"/>
        <v>22922.7</v>
      </c>
      <c r="I17" s="746">
        <f t="shared" si="0"/>
        <v>11069.2</v>
      </c>
      <c r="J17" s="746">
        <f t="shared" si="0"/>
        <v>102603.00000000001</v>
      </c>
      <c r="K17" s="747">
        <f>J17/E17%</f>
        <v>107.01579636302954</v>
      </c>
    </row>
    <row r="18" spans="1:11" ht="15.75">
      <c r="A18" s="724"/>
      <c r="B18" s="732"/>
      <c r="C18" s="696"/>
      <c r="D18" s="697" t="s">
        <v>763</v>
      </c>
      <c r="E18" s="707"/>
      <c r="F18" s="707"/>
      <c r="G18" s="707"/>
      <c r="H18" s="707"/>
      <c r="I18" s="707"/>
      <c r="J18" s="707"/>
      <c r="K18" s="734"/>
    </row>
    <row r="19" spans="1:11" ht="13.5" customHeight="1">
      <c r="A19" s="725">
        <v>1</v>
      </c>
      <c r="B19" s="732" t="s">
        <v>333</v>
      </c>
      <c r="C19" s="576" t="s">
        <v>332</v>
      </c>
      <c r="D19" s="689" t="s">
        <v>507</v>
      </c>
      <c r="E19" s="708">
        <f aca="true" t="shared" si="1" ref="E19:J19">E20+E29+E32</f>
        <v>56875.5</v>
      </c>
      <c r="F19" s="708">
        <f t="shared" si="1"/>
        <v>6034</v>
      </c>
      <c r="G19" s="708">
        <f t="shared" si="1"/>
        <v>7053</v>
      </c>
      <c r="H19" s="708">
        <f t="shared" si="1"/>
        <v>6146</v>
      </c>
      <c r="I19" s="708">
        <f t="shared" si="1"/>
        <v>7012</v>
      </c>
      <c r="J19" s="708">
        <f t="shared" si="1"/>
        <v>57369.9</v>
      </c>
      <c r="K19" s="735">
        <f>J19/E19%</f>
        <v>100.86926708336631</v>
      </c>
    </row>
    <row r="20" spans="1:11" ht="24" customHeight="1">
      <c r="A20" s="725" t="s">
        <v>480</v>
      </c>
      <c r="B20" s="736" t="s">
        <v>334</v>
      </c>
      <c r="C20" s="567" t="s">
        <v>1041</v>
      </c>
      <c r="D20" s="689" t="s">
        <v>574</v>
      </c>
      <c r="E20" s="709">
        <f>E21+E24+E27</f>
        <v>23640</v>
      </c>
      <c r="F20" s="709">
        <f>SUM(F23:F26)</f>
        <v>1040</v>
      </c>
      <c r="G20" s="709">
        <f>SUM(G23:G26)</f>
        <v>1321</v>
      </c>
      <c r="H20" s="709">
        <f>SUM(H23:H26)</f>
        <v>1324</v>
      </c>
      <c r="I20" s="709">
        <f>SUM(I23:I26)</f>
        <v>1420</v>
      </c>
      <c r="J20" s="709">
        <v>24945.4</v>
      </c>
      <c r="K20" s="735">
        <f aca="true" t="shared" si="2" ref="K20:K35">J20/E20%</f>
        <v>105.52199661590525</v>
      </c>
    </row>
    <row r="21" spans="1:11" ht="28.5" customHeight="1">
      <c r="A21" s="725"/>
      <c r="B21" s="736" t="s">
        <v>334</v>
      </c>
      <c r="C21" s="948" t="s">
        <v>1182</v>
      </c>
      <c r="D21" s="949" t="s">
        <v>591</v>
      </c>
      <c r="E21" s="942">
        <f>E22+E23</f>
        <v>17220</v>
      </c>
      <c r="F21" s="942"/>
      <c r="G21" s="942"/>
      <c r="H21" s="942"/>
      <c r="I21" s="942"/>
      <c r="J21" s="942">
        <v>18288.7</v>
      </c>
      <c r="K21" s="735">
        <f t="shared" si="2"/>
        <v>106.20615563298492</v>
      </c>
    </row>
    <row r="22" spans="1:11" ht="27" customHeight="1">
      <c r="A22" s="725"/>
      <c r="B22" s="93" t="s">
        <v>334</v>
      </c>
      <c r="C22" s="568" t="s">
        <v>1174</v>
      </c>
      <c r="D22" s="690" t="s">
        <v>591</v>
      </c>
      <c r="E22" s="946">
        <v>17200</v>
      </c>
      <c r="F22" s="947"/>
      <c r="G22" s="947"/>
      <c r="H22" s="947"/>
      <c r="I22" s="947"/>
      <c r="J22" s="946">
        <f>J21</f>
        <v>18288.7</v>
      </c>
      <c r="K22" s="950">
        <f t="shared" si="2"/>
        <v>106.3296511627907</v>
      </c>
    </row>
    <row r="23" spans="1:11" ht="38.25" customHeight="1">
      <c r="A23" s="726" t="s">
        <v>379</v>
      </c>
      <c r="B23" s="93" t="s">
        <v>334</v>
      </c>
      <c r="C23" s="568" t="s">
        <v>1175</v>
      </c>
      <c r="D23" s="690" t="s">
        <v>1176</v>
      </c>
      <c r="E23" s="699">
        <v>20</v>
      </c>
      <c r="F23" s="687">
        <v>890</v>
      </c>
      <c r="G23" s="687">
        <v>1050</v>
      </c>
      <c r="H23" s="687">
        <v>1072</v>
      </c>
      <c r="I23" s="687">
        <v>1157</v>
      </c>
      <c r="J23" s="687">
        <v>2.4</v>
      </c>
      <c r="K23" s="737">
        <v>0</v>
      </c>
    </row>
    <row r="24" spans="1:11" ht="38.25" customHeight="1">
      <c r="A24" s="726"/>
      <c r="B24" s="589" t="s">
        <v>334</v>
      </c>
      <c r="C24" s="567" t="s">
        <v>1177</v>
      </c>
      <c r="D24" s="689" t="s">
        <v>1178</v>
      </c>
      <c r="E24" s="942">
        <f>E25+E26</f>
        <v>4920</v>
      </c>
      <c r="F24" s="943"/>
      <c r="G24" s="943"/>
      <c r="H24" s="943"/>
      <c r="I24" s="943"/>
      <c r="J24" s="942">
        <f>J25+J26</f>
        <v>5039.200000000001</v>
      </c>
      <c r="K24" s="735">
        <f t="shared" si="2"/>
        <v>102.42276422764229</v>
      </c>
    </row>
    <row r="25" spans="1:11" ht="38.25" customHeight="1">
      <c r="A25" s="726"/>
      <c r="B25" s="93" t="s">
        <v>334</v>
      </c>
      <c r="C25" s="568" t="s">
        <v>1179</v>
      </c>
      <c r="D25" s="690" t="s">
        <v>592</v>
      </c>
      <c r="E25" s="944">
        <v>4900</v>
      </c>
      <c r="F25" s="945"/>
      <c r="G25" s="945"/>
      <c r="H25" s="945"/>
      <c r="I25" s="945"/>
      <c r="J25" s="945">
        <v>5044.1</v>
      </c>
      <c r="K25" s="737">
        <f t="shared" si="2"/>
        <v>102.94081632653062</v>
      </c>
    </row>
    <row r="26" spans="1:11" ht="51" customHeight="1">
      <c r="A26" s="726" t="s">
        <v>633</v>
      </c>
      <c r="B26" s="93" t="s">
        <v>334</v>
      </c>
      <c r="C26" s="568" t="s">
        <v>1180</v>
      </c>
      <c r="D26" s="690" t="s">
        <v>1181</v>
      </c>
      <c r="E26" s="699">
        <v>20</v>
      </c>
      <c r="F26" s="687">
        <v>150</v>
      </c>
      <c r="G26" s="687">
        <v>271</v>
      </c>
      <c r="H26" s="687">
        <v>252</v>
      </c>
      <c r="I26" s="687">
        <v>263</v>
      </c>
      <c r="J26" s="687">
        <v>-4.9</v>
      </c>
      <c r="K26" s="737">
        <v>0</v>
      </c>
    </row>
    <row r="27" spans="1:11" ht="30" customHeight="1">
      <c r="A27" s="726"/>
      <c r="B27" s="991" t="s">
        <v>334</v>
      </c>
      <c r="C27" s="992" t="s">
        <v>1197</v>
      </c>
      <c r="D27" s="993" t="s">
        <v>1196</v>
      </c>
      <c r="E27" s="942">
        <f>E28</f>
        <v>1500</v>
      </c>
      <c r="F27" s="943"/>
      <c r="G27" s="943"/>
      <c r="H27" s="943"/>
      <c r="I27" s="943"/>
      <c r="J27" s="942">
        <v>1615</v>
      </c>
      <c r="K27" s="735">
        <f t="shared" si="2"/>
        <v>107.66666666666667</v>
      </c>
    </row>
    <row r="28" spans="1:11" ht="30" customHeight="1">
      <c r="A28" s="726"/>
      <c r="B28" s="994" t="s">
        <v>334</v>
      </c>
      <c r="C28" s="995" t="s">
        <v>1197</v>
      </c>
      <c r="D28" s="996" t="s">
        <v>1196</v>
      </c>
      <c r="E28" s="944">
        <v>1500</v>
      </c>
      <c r="F28" s="945"/>
      <c r="G28" s="945"/>
      <c r="H28" s="945"/>
      <c r="I28" s="945"/>
      <c r="J28" s="945">
        <v>1615</v>
      </c>
      <c r="K28" s="737">
        <f t="shared" si="2"/>
        <v>107.66666666666667</v>
      </c>
    </row>
    <row r="29" spans="1:11" ht="23.25" customHeight="1">
      <c r="A29" s="725" t="s">
        <v>464</v>
      </c>
      <c r="B29" s="736" t="s">
        <v>334</v>
      </c>
      <c r="C29" s="567" t="s">
        <v>780</v>
      </c>
      <c r="D29" s="689" t="s">
        <v>508</v>
      </c>
      <c r="E29" s="709">
        <f>E30+E31</f>
        <v>32287.5</v>
      </c>
      <c r="F29" s="710">
        <v>4994</v>
      </c>
      <c r="G29" s="710">
        <v>5732</v>
      </c>
      <c r="H29" s="710">
        <v>4822</v>
      </c>
      <c r="I29" s="710">
        <v>5592</v>
      </c>
      <c r="J29" s="709">
        <f>J30+J31</f>
        <v>31737.4</v>
      </c>
      <c r="K29" s="735">
        <f t="shared" si="2"/>
        <v>98.29624467673248</v>
      </c>
    </row>
    <row r="30" spans="1:11" ht="24.75" customHeight="1">
      <c r="A30" s="725"/>
      <c r="B30" s="740" t="s">
        <v>334</v>
      </c>
      <c r="C30" s="951" t="s">
        <v>1183</v>
      </c>
      <c r="D30" s="692" t="s">
        <v>508</v>
      </c>
      <c r="E30" s="699">
        <v>32277.5</v>
      </c>
      <c r="F30" s="687"/>
      <c r="G30" s="687"/>
      <c r="H30" s="687"/>
      <c r="I30" s="687"/>
      <c r="J30" s="687">
        <v>31731</v>
      </c>
      <c r="K30" s="737">
        <f t="shared" si="2"/>
        <v>98.30687011075827</v>
      </c>
    </row>
    <row r="31" spans="1:11" ht="36" customHeight="1">
      <c r="A31" s="725"/>
      <c r="B31" s="740" t="s">
        <v>334</v>
      </c>
      <c r="C31" s="951" t="s">
        <v>1184</v>
      </c>
      <c r="D31" s="692" t="s">
        <v>1256</v>
      </c>
      <c r="E31" s="699">
        <v>10</v>
      </c>
      <c r="F31" s="687"/>
      <c r="G31" s="687"/>
      <c r="H31" s="687"/>
      <c r="I31" s="687"/>
      <c r="J31" s="687">
        <v>6.4</v>
      </c>
      <c r="K31" s="737">
        <v>0</v>
      </c>
    </row>
    <row r="32" spans="1:11" ht="26.25" customHeight="1">
      <c r="A32" s="725"/>
      <c r="B32" s="736" t="s">
        <v>334</v>
      </c>
      <c r="C32" s="948" t="s">
        <v>1257</v>
      </c>
      <c r="D32" s="949" t="s">
        <v>1258</v>
      </c>
      <c r="E32" s="709">
        <f>E33</f>
        <v>948</v>
      </c>
      <c r="F32" s="710"/>
      <c r="G32" s="710"/>
      <c r="H32" s="710"/>
      <c r="I32" s="710"/>
      <c r="J32" s="710">
        <f>J33</f>
        <v>687.1</v>
      </c>
      <c r="K32" s="737">
        <v>0</v>
      </c>
    </row>
    <row r="33" spans="1:11" ht="24.75" customHeight="1">
      <c r="A33" s="725"/>
      <c r="B33" s="740" t="s">
        <v>334</v>
      </c>
      <c r="C33" s="951" t="s">
        <v>1257</v>
      </c>
      <c r="D33" s="692" t="s">
        <v>1258</v>
      </c>
      <c r="E33" s="699">
        <v>948</v>
      </c>
      <c r="F33" s="687"/>
      <c r="G33" s="687"/>
      <c r="H33" s="687"/>
      <c r="I33" s="687"/>
      <c r="J33" s="687">
        <v>687.1</v>
      </c>
      <c r="K33" s="737">
        <v>0</v>
      </c>
    </row>
    <row r="34" spans="1:11" ht="13.5" customHeight="1">
      <c r="A34" s="725" t="s">
        <v>103</v>
      </c>
      <c r="B34" s="732" t="s">
        <v>333</v>
      </c>
      <c r="C34" s="576" t="s">
        <v>336</v>
      </c>
      <c r="D34" s="689" t="s">
        <v>509</v>
      </c>
      <c r="E34" s="709">
        <f>E35</f>
        <v>35999</v>
      </c>
      <c r="F34" s="709">
        <f aca="true" t="shared" si="3" ref="F34:J35">F35</f>
        <v>1108</v>
      </c>
      <c r="G34" s="709">
        <f t="shared" si="3"/>
        <v>323</v>
      </c>
      <c r="H34" s="709">
        <f t="shared" si="3"/>
        <v>14238</v>
      </c>
      <c r="I34" s="709">
        <f t="shared" si="3"/>
        <v>3418</v>
      </c>
      <c r="J34" s="709">
        <f>J35</f>
        <v>42723.3</v>
      </c>
      <c r="K34" s="735">
        <f t="shared" si="2"/>
        <v>118.67912997583267</v>
      </c>
    </row>
    <row r="35" spans="1:11" ht="15.75" customHeight="1">
      <c r="A35" s="725" t="s">
        <v>517</v>
      </c>
      <c r="B35" s="736" t="s">
        <v>334</v>
      </c>
      <c r="C35" s="567" t="s">
        <v>1042</v>
      </c>
      <c r="D35" s="689" t="s">
        <v>510</v>
      </c>
      <c r="E35" s="709">
        <f>E36</f>
        <v>35999</v>
      </c>
      <c r="F35" s="709">
        <f t="shared" si="3"/>
        <v>1108</v>
      </c>
      <c r="G35" s="709">
        <f t="shared" si="3"/>
        <v>323</v>
      </c>
      <c r="H35" s="709">
        <f t="shared" si="3"/>
        <v>14238</v>
      </c>
      <c r="I35" s="709">
        <f t="shared" si="3"/>
        <v>3418</v>
      </c>
      <c r="J35" s="709">
        <f t="shared" si="3"/>
        <v>42723.3</v>
      </c>
      <c r="K35" s="735">
        <f t="shared" si="2"/>
        <v>118.67912997583267</v>
      </c>
    </row>
    <row r="36" spans="1:11" ht="66" customHeight="1">
      <c r="A36" s="726" t="s">
        <v>384</v>
      </c>
      <c r="B36" s="738" t="s">
        <v>334</v>
      </c>
      <c r="C36" s="568" t="s">
        <v>781</v>
      </c>
      <c r="D36" s="690" t="s">
        <v>63</v>
      </c>
      <c r="E36" s="699">
        <v>35999</v>
      </c>
      <c r="F36" s="688">
        <v>1108</v>
      </c>
      <c r="G36" s="688">
        <v>323</v>
      </c>
      <c r="H36" s="688">
        <v>14238</v>
      </c>
      <c r="I36" s="688">
        <v>3418</v>
      </c>
      <c r="J36" s="688">
        <v>42723.3</v>
      </c>
      <c r="K36" s="739">
        <f aca="true" t="shared" si="4" ref="K36:K94">J36/E36%</f>
        <v>118.67912997583267</v>
      </c>
    </row>
    <row r="37" spans="1:11" ht="25.5" customHeight="1">
      <c r="A37" s="725">
        <v>3</v>
      </c>
      <c r="B37" s="220" t="s">
        <v>333</v>
      </c>
      <c r="C37" s="576" t="s">
        <v>264</v>
      </c>
      <c r="D37" s="689" t="s">
        <v>753</v>
      </c>
      <c r="E37" s="709">
        <f aca="true" t="shared" si="5" ref="E37:J38">E38</f>
        <v>10</v>
      </c>
      <c r="F37" s="709">
        <f t="shared" si="5"/>
        <v>12</v>
      </c>
      <c r="G37" s="709">
        <f t="shared" si="5"/>
        <v>20</v>
      </c>
      <c r="H37" s="709">
        <f t="shared" si="5"/>
        <v>3</v>
      </c>
      <c r="I37" s="709">
        <f t="shared" si="5"/>
        <v>0</v>
      </c>
      <c r="J37" s="709">
        <f t="shared" si="5"/>
        <v>0</v>
      </c>
      <c r="K37" s="735">
        <v>0</v>
      </c>
    </row>
    <row r="38" spans="1:11" ht="15" customHeight="1">
      <c r="A38" s="725" t="s">
        <v>466</v>
      </c>
      <c r="B38" s="589" t="s">
        <v>333</v>
      </c>
      <c r="C38" s="567" t="s">
        <v>77</v>
      </c>
      <c r="D38" s="689" t="s">
        <v>78</v>
      </c>
      <c r="E38" s="709">
        <f t="shared" si="5"/>
        <v>10</v>
      </c>
      <c r="F38" s="709">
        <f t="shared" si="5"/>
        <v>12</v>
      </c>
      <c r="G38" s="709">
        <f t="shared" si="5"/>
        <v>20</v>
      </c>
      <c r="H38" s="709">
        <f t="shared" si="5"/>
        <v>3</v>
      </c>
      <c r="I38" s="709">
        <f t="shared" si="5"/>
        <v>0</v>
      </c>
      <c r="J38" s="709">
        <f t="shared" si="5"/>
        <v>0</v>
      </c>
      <c r="K38" s="735">
        <v>0</v>
      </c>
    </row>
    <row r="39" spans="1:11" ht="26.25" customHeight="1">
      <c r="A39" s="726" t="s">
        <v>392</v>
      </c>
      <c r="B39" s="93" t="s">
        <v>334</v>
      </c>
      <c r="C39" s="568" t="s">
        <v>405</v>
      </c>
      <c r="D39" s="690" t="s">
        <v>511</v>
      </c>
      <c r="E39" s="699">
        <v>10</v>
      </c>
      <c r="F39" s="687">
        <v>12</v>
      </c>
      <c r="G39" s="687">
        <v>20</v>
      </c>
      <c r="H39" s="687">
        <v>3</v>
      </c>
      <c r="I39" s="687">
        <v>0</v>
      </c>
      <c r="J39" s="687">
        <v>0</v>
      </c>
      <c r="K39" s="737">
        <v>0</v>
      </c>
    </row>
    <row r="40" spans="1:11" ht="19.5" customHeight="1">
      <c r="A40" s="727"/>
      <c r="B40" s="732"/>
      <c r="C40" s="696"/>
      <c r="D40" s="700" t="s">
        <v>764</v>
      </c>
      <c r="E40" s="105"/>
      <c r="F40" s="105"/>
      <c r="G40" s="105"/>
      <c r="H40" s="105"/>
      <c r="I40" s="105"/>
      <c r="J40" s="105"/>
      <c r="K40" s="733"/>
    </row>
    <row r="41" spans="1:11" ht="18" customHeight="1" hidden="1">
      <c r="A41" s="724" t="s">
        <v>1056</v>
      </c>
      <c r="B41" s="732" t="s">
        <v>333</v>
      </c>
      <c r="C41" s="698" t="s">
        <v>270</v>
      </c>
      <c r="D41" s="689" t="s">
        <v>271</v>
      </c>
      <c r="E41" s="695"/>
      <c r="F41" s="695">
        <f>F42+F45</f>
        <v>0</v>
      </c>
      <c r="G41" s="695">
        <f>G42+G45</f>
        <v>0</v>
      </c>
      <c r="H41" s="695">
        <f>H42+H45</f>
        <v>0</v>
      </c>
      <c r="I41" s="695">
        <f>I42+I45</f>
        <v>0</v>
      </c>
      <c r="J41" s="711"/>
      <c r="K41" s="733" t="e">
        <f t="shared" si="4"/>
        <v>#DIV/0!</v>
      </c>
    </row>
    <row r="42" spans="1:11" ht="19.5" customHeight="1" hidden="1">
      <c r="A42" s="724" t="s">
        <v>1057</v>
      </c>
      <c r="B42" s="589" t="s">
        <v>931</v>
      </c>
      <c r="C42" s="567" t="s">
        <v>272</v>
      </c>
      <c r="D42" s="689" t="s">
        <v>273</v>
      </c>
      <c r="E42" s="695"/>
      <c r="F42" s="695">
        <f>F44</f>
        <v>0</v>
      </c>
      <c r="G42" s="695">
        <f>G44</f>
        <v>0</v>
      </c>
      <c r="H42" s="695">
        <f>H44</f>
        <v>0</v>
      </c>
      <c r="I42" s="695">
        <f>I44</f>
        <v>0</v>
      </c>
      <c r="J42" s="711"/>
      <c r="K42" s="733" t="e">
        <f t="shared" si="4"/>
        <v>#DIV/0!</v>
      </c>
    </row>
    <row r="43" spans="1:11" ht="18.75" customHeight="1" hidden="1">
      <c r="A43" s="726" t="s">
        <v>244</v>
      </c>
      <c r="B43" s="93" t="s">
        <v>931</v>
      </c>
      <c r="C43" s="568" t="s">
        <v>393</v>
      </c>
      <c r="D43" s="690" t="s">
        <v>1082</v>
      </c>
      <c r="E43" s="105"/>
      <c r="F43" s="105">
        <f>F44</f>
        <v>0</v>
      </c>
      <c r="G43" s="105">
        <f>G44</f>
        <v>0</v>
      </c>
      <c r="H43" s="105">
        <f>H44</f>
        <v>0</v>
      </c>
      <c r="I43" s="105">
        <f>I44</f>
        <v>0</v>
      </c>
      <c r="J43" s="711"/>
      <c r="K43" s="733" t="e">
        <f t="shared" si="4"/>
        <v>#DIV/0!</v>
      </c>
    </row>
    <row r="44" spans="1:11" ht="19.5" customHeight="1" hidden="1">
      <c r="A44" s="726" t="s">
        <v>382</v>
      </c>
      <c r="B44" s="93" t="s">
        <v>931</v>
      </c>
      <c r="C44" s="572" t="s">
        <v>274</v>
      </c>
      <c r="D44" s="691" t="s">
        <v>623</v>
      </c>
      <c r="E44" s="105"/>
      <c r="F44" s="104">
        <v>0</v>
      </c>
      <c r="G44" s="104">
        <v>0</v>
      </c>
      <c r="H44" s="104">
        <v>0</v>
      </c>
      <c r="I44" s="104">
        <v>0</v>
      </c>
      <c r="J44" s="711"/>
      <c r="K44" s="733" t="e">
        <f t="shared" si="4"/>
        <v>#DIV/0!</v>
      </c>
    </row>
    <row r="45" spans="1:11" ht="20.25" customHeight="1" hidden="1">
      <c r="A45" s="724" t="s">
        <v>1058</v>
      </c>
      <c r="B45" s="589" t="s">
        <v>931</v>
      </c>
      <c r="C45" s="567" t="s">
        <v>275</v>
      </c>
      <c r="D45" s="689" t="s">
        <v>276</v>
      </c>
      <c r="E45" s="695"/>
      <c r="F45" s="695">
        <f aca="true" t="shared" si="6" ref="F45:I46">F46</f>
        <v>0</v>
      </c>
      <c r="G45" s="695">
        <f t="shared" si="6"/>
        <v>0</v>
      </c>
      <c r="H45" s="695">
        <f t="shared" si="6"/>
        <v>0</v>
      </c>
      <c r="I45" s="695">
        <f t="shared" si="6"/>
        <v>0</v>
      </c>
      <c r="J45" s="711"/>
      <c r="K45" s="733" t="e">
        <f t="shared" si="4"/>
        <v>#DIV/0!</v>
      </c>
    </row>
    <row r="46" spans="1:11" ht="22.5" customHeight="1" hidden="1">
      <c r="A46" s="726" t="s">
        <v>1063</v>
      </c>
      <c r="B46" s="93" t="s">
        <v>931</v>
      </c>
      <c r="C46" s="568" t="s">
        <v>277</v>
      </c>
      <c r="D46" s="690" t="s">
        <v>278</v>
      </c>
      <c r="E46" s="105"/>
      <c r="F46" s="105">
        <f t="shared" si="6"/>
        <v>0</v>
      </c>
      <c r="G46" s="105">
        <f t="shared" si="6"/>
        <v>0</v>
      </c>
      <c r="H46" s="105">
        <f t="shared" si="6"/>
        <v>0</v>
      </c>
      <c r="I46" s="105">
        <f t="shared" si="6"/>
        <v>0</v>
      </c>
      <c r="J46" s="711"/>
      <c r="K46" s="733" t="e">
        <f t="shared" si="4"/>
        <v>#DIV/0!</v>
      </c>
    </row>
    <row r="47" spans="1:11" ht="27" customHeight="1" hidden="1">
      <c r="A47" s="728" t="s">
        <v>382</v>
      </c>
      <c r="B47" s="101" t="s">
        <v>931</v>
      </c>
      <c r="C47" s="572" t="s">
        <v>279</v>
      </c>
      <c r="D47" s="691" t="s">
        <v>624</v>
      </c>
      <c r="E47" s="105"/>
      <c r="F47" s="104">
        <v>0</v>
      </c>
      <c r="G47" s="104">
        <v>0</v>
      </c>
      <c r="H47" s="104">
        <v>0</v>
      </c>
      <c r="I47" s="104">
        <v>0</v>
      </c>
      <c r="J47" s="711"/>
      <c r="K47" s="733" t="e">
        <f t="shared" si="4"/>
        <v>#DIV/0!</v>
      </c>
    </row>
    <row r="48" spans="1:11" ht="25.5" customHeight="1">
      <c r="A48" s="725" t="s">
        <v>1056</v>
      </c>
      <c r="B48" s="732" t="s">
        <v>333</v>
      </c>
      <c r="C48" s="576" t="s">
        <v>191</v>
      </c>
      <c r="D48" s="689" t="s">
        <v>190</v>
      </c>
      <c r="E48" s="709">
        <f aca="true" t="shared" si="7" ref="E48:J48">E49</f>
        <v>900</v>
      </c>
      <c r="F48" s="695">
        <f t="shared" si="7"/>
        <v>0</v>
      </c>
      <c r="G48" s="695">
        <f t="shared" si="7"/>
        <v>0</v>
      </c>
      <c r="H48" s="695">
        <f t="shared" si="7"/>
        <v>1469.7</v>
      </c>
      <c r="I48" s="695">
        <f t="shared" si="7"/>
        <v>0</v>
      </c>
      <c r="J48" s="709">
        <f t="shared" si="7"/>
        <v>681</v>
      </c>
      <c r="K48" s="733">
        <f t="shared" si="4"/>
        <v>75.66666666666667</v>
      </c>
    </row>
    <row r="49" spans="1:11" ht="17.25" customHeight="1">
      <c r="A49" s="725" t="s">
        <v>652</v>
      </c>
      <c r="B49" s="589" t="s">
        <v>333</v>
      </c>
      <c r="C49" s="567" t="s">
        <v>1260</v>
      </c>
      <c r="D49" s="689" t="s">
        <v>1259</v>
      </c>
      <c r="E49" s="709">
        <f>E50</f>
        <v>900</v>
      </c>
      <c r="F49" s="695">
        <f>F50</f>
        <v>0</v>
      </c>
      <c r="G49" s="695">
        <f>G50</f>
        <v>0</v>
      </c>
      <c r="H49" s="695">
        <f>H50</f>
        <v>1469.7</v>
      </c>
      <c r="I49" s="695">
        <f>I50</f>
        <v>0</v>
      </c>
      <c r="J49" s="709">
        <f>J51</f>
        <v>681</v>
      </c>
      <c r="K49" s="733">
        <f t="shared" si="4"/>
        <v>75.66666666666667</v>
      </c>
    </row>
    <row r="50" spans="1:11" ht="0.75" customHeight="1" hidden="1">
      <c r="A50" s="726" t="s">
        <v>710</v>
      </c>
      <c r="B50" s="93" t="s">
        <v>333</v>
      </c>
      <c r="C50" s="568" t="s">
        <v>195</v>
      </c>
      <c r="D50" s="690" t="s">
        <v>625</v>
      </c>
      <c r="E50" s="699">
        <f>SUM(E51:E52)</f>
        <v>900</v>
      </c>
      <c r="F50" s="105">
        <f>SUM(F51:F52)</f>
        <v>0</v>
      </c>
      <c r="G50" s="105">
        <f>SUM(G51:G52)</f>
        <v>0</v>
      </c>
      <c r="H50" s="105">
        <f>SUM(H51:H52)</f>
        <v>1469.7</v>
      </c>
      <c r="I50" s="105">
        <f>SUM(I51:I52)</f>
        <v>0</v>
      </c>
      <c r="J50" s="105">
        <v>1533.2</v>
      </c>
      <c r="K50" s="739">
        <f t="shared" si="4"/>
        <v>170.35555555555555</v>
      </c>
    </row>
    <row r="51" spans="1:11" ht="50.25" customHeight="1">
      <c r="A51" s="728" t="s">
        <v>382</v>
      </c>
      <c r="B51" s="101" t="s">
        <v>1185</v>
      </c>
      <c r="C51" s="572" t="s">
        <v>1253</v>
      </c>
      <c r="D51" s="692" t="s">
        <v>627</v>
      </c>
      <c r="E51" s="699">
        <v>900</v>
      </c>
      <c r="F51" s="105">
        <f>'покв.расп.дох.ист.фин'!E35</f>
        <v>0</v>
      </c>
      <c r="G51" s="105">
        <f>'покв.расп.дох.ист.фин'!F35</f>
        <v>0</v>
      </c>
      <c r="H51" s="105">
        <f>'покв.расп.дох.ист.фин'!G35</f>
        <v>1469.7</v>
      </c>
      <c r="I51" s="105">
        <f>'покв.расп.дох.ист.фин'!H35</f>
        <v>0</v>
      </c>
      <c r="J51" s="687">
        <v>681</v>
      </c>
      <c r="K51" s="739">
        <f>J51/E51%</f>
        <v>75.66666666666667</v>
      </c>
    </row>
    <row r="52" spans="1:11" ht="24" customHeight="1" hidden="1">
      <c r="A52" s="728" t="s">
        <v>383</v>
      </c>
      <c r="B52" s="101" t="s">
        <v>333</v>
      </c>
      <c r="C52" s="572" t="s">
        <v>1095</v>
      </c>
      <c r="D52" s="692" t="s">
        <v>1094</v>
      </c>
      <c r="E52" s="105"/>
      <c r="F52" s="104">
        <v>0</v>
      </c>
      <c r="G52" s="104">
        <v>0</v>
      </c>
      <c r="H52" s="104">
        <v>0</v>
      </c>
      <c r="I52" s="104">
        <v>0</v>
      </c>
      <c r="J52" s="711"/>
      <c r="K52" s="733" t="e">
        <f t="shared" si="4"/>
        <v>#DIV/0!</v>
      </c>
    </row>
    <row r="53" spans="1:11" ht="25.5" customHeight="1" hidden="1">
      <c r="A53" s="724" t="s">
        <v>535</v>
      </c>
      <c r="B53" s="732" t="s">
        <v>333</v>
      </c>
      <c r="C53" s="698" t="s">
        <v>265</v>
      </c>
      <c r="D53" s="689" t="s">
        <v>266</v>
      </c>
      <c r="E53" s="695"/>
      <c r="F53" s="695">
        <f>F54</f>
        <v>0</v>
      </c>
      <c r="G53" s="695">
        <f>G54</f>
        <v>0</v>
      </c>
      <c r="H53" s="695">
        <f>H54</f>
        <v>0</v>
      </c>
      <c r="I53" s="695">
        <f>I54</f>
        <v>0</v>
      </c>
      <c r="J53" s="711"/>
      <c r="K53" s="733" t="e">
        <f t="shared" si="4"/>
        <v>#DIV/0!</v>
      </c>
    </row>
    <row r="54" spans="1:11" ht="24.75" customHeight="1" hidden="1">
      <c r="A54" s="725" t="s">
        <v>406</v>
      </c>
      <c r="B54" s="589" t="s">
        <v>931</v>
      </c>
      <c r="C54" s="567" t="s">
        <v>267</v>
      </c>
      <c r="D54" s="689" t="s">
        <v>544</v>
      </c>
      <c r="E54" s="695"/>
      <c r="F54" s="695">
        <f>SUM(F55:F56)</f>
        <v>0</v>
      </c>
      <c r="G54" s="695">
        <f>SUM(G55:G56)</f>
        <v>0</v>
      </c>
      <c r="H54" s="695">
        <f>SUM(H55:H56)</f>
        <v>0</v>
      </c>
      <c r="I54" s="695">
        <f>SUM(I55:I56)</f>
        <v>0</v>
      </c>
      <c r="J54" s="711"/>
      <c r="K54" s="733" t="e">
        <f t="shared" si="4"/>
        <v>#DIV/0!</v>
      </c>
    </row>
    <row r="55" spans="1:11" ht="24.75" customHeight="1" hidden="1">
      <c r="A55" s="726" t="s">
        <v>236</v>
      </c>
      <c r="B55" s="93" t="s">
        <v>931</v>
      </c>
      <c r="C55" s="568" t="s">
        <v>268</v>
      </c>
      <c r="D55" s="690" t="s">
        <v>1065</v>
      </c>
      <c r="E55" s="105"/>
      <c r="F55" s="104">
        <v>0</v>
      </c>
      <c r="G55" s="104">
        <v>0</v>
      </c>
      <c r="H55" s="104">
        <v>0</v>
      </c>
      <c r="I55" s="104">
        <v>0</v>
      </c>
      <c r="J55" s="711"/>
      <c r="K55" s="733" t="e">
        <f t="shared" si="4"/>
        <v>#DIV/0!</v>
      </c>
    </row>
    <row r="56" spans="1:11" ht="24" customHeight="1" hidden="1">
      <c r="A56" s="726" t="s">
        <v>407</v>
      </c>
      <c r="B56" s="93" t="s">
        <v>931</v>
      </c>
      <c r="C56" s="568" t="s">
        <v>269</v>
      </c>
      <c r="D56" s="690" t="s">
        <v>600</v>
      </c>
      <c r="E56" s="105"/>
      <c r="F56" s="104">
        <v>0</v>
      </c>
      <c r="G56" s="104">
        <v>0</v>
      </c>
      <c r="H56" s="104">
        <v>0</v>
      </c>
      <c r="I56" s="104">
        <v>0</v>
      </c>
      <c r="J56" s="711"/>
      <c r="K56" s="733" t="e">
        <f t="shared" si="4"/>
        <v>#DIV/0!</v>
      </c>
    </row>
    <row r="57" spans="1:11" ht="23.25" customHeight="1" hidden="1">
      <c r="A57" s="725" t="s">
        <v>429</v>
      </c>
      <c r="B57" s="589" t="s">
        <v>931</v>
      </c>
      <c r="C57" s="567" t="s">
        <v>430</v>
      </c>
      <c r="D57" s="689" t="s">
        <v>431</v>
      </c>
      <c r="E57" s="105"/>
      <c r="F57" s="105">
        <f>F58</f>
        <v>0</v>
      </c>
      <c r="G57" s="105">
        <f>G58</f>
        <v>0</v>
      </c>
      <c r="H57" s="105">
        <f>H58</f>
        <v>0</v>
      </c>
      <c r="I57" s="105">
        <f>I58</f>
        <v>0</v>
      </c>
      <c r="J57" s="711"/>
      <c r="K57" s="733" t="e">
        <f t="shared" si="4"/>
        <v>#DIV/0!</v>
      </c>
    </row>
    <row r="58" spans="1:11" ht="26.25" customHeight="1" hidden="1">
      <c r="A58" s="726" t="s">
        <v>825</v>
      </c>
      <c r="B58" s="93" t="s">
        <v>931</v>
      </c>
      <c r="C58" s="568" t="s">
        <v>432</v>
      </c>
      <c r="D58" s="690" t="s">
        <v>549</v>
      </c>
      <c r="E58" s="105"/>
      <c r="F58" s="104">
        <v>0</v>
      </c>
      <c r="G58" s="104">
        <v>0</v>
      </c>
      <c r="H58" s="104">
        <v>0</v>
      </c>
      <c r="I58" s="104">
        <v>0</v>
      </c>
      <c r="J58" s="711"/>
      <c r="K58" s="733" t="e">
        <f t="shared" si="4"/>
        <v>#DIV/0!</v>
      </c>
    </row>
    <row r="59" spans="1:11" ht="14.25" customHeight="1">
      <c r="A59" s="725" t="s">
        <v>534</v>
      </c>
      <c r="B59" s="732" t="s">
        <v>333</v>
      </c>
      <c r="C59" s="576" t="s">
        <v>1027</v>
      </c>
      <c r="D59" s="693" t="s">
        <v>512</v>
      </c>
      <c r="E59" s="709">
        <f>E60+E65+E67+E68</f>
        <v>2092</v>
      </c>
      <c r="F59" s="709">
        <f>SUM(F60:F68)</f>
        <v>279</v>
      </c>
      <c r="G59" s="709">
        <f>SUM(G60:G68)</f>
        <v>850</v>
      </c>
      <c r="H59" s="709">
        <f>SUM(H60:H68)</f>
        <v>1066</v>
      </c>
      <c r="I59" s="709">
        <f>SUM(I60:I68)</f>
        <v>639.2</v>
      </c>
      <c r="J59" s="709">
        <f>J60+J65+J67+J68</f>
        <v>1828.8</v>
      </c>
      <c r="K59" s="733">
        <f t="shared" si="4"/>
        <v>87.41873804971318</v>
      </c>
    </row>
    <row r="60" spans="1:11" ht="49.5" customHeight="1">
      <c r="A60" s="725" t="s">
        <v>1127</v>
      </c>
      <c r="B60" s="736" t="s">
        <v>334</v>
      </c>
      <c r="C60" s="567" t="s">
        <v>1033</v>
      </c>
      <c r="D60" s="689" t="s">
        <v>1261</v>
      </c>
      <c r="E60" s="709">
        <v>159</v>
      </c>
      <c r="F60" s="710">
        <v>225</v>
      </c>
      <c r="G60" s="710">
        <v>306</v>
      </c>
      <c r="H60" s="710">
        <v>284</v>
      </c>
      <c r="I60" s="710">
        <v>183</v>
      </c>
      <c r="J60" s="710">
        <v>553</v>
      </c>
      <c r="K60" s="733">
        <f t="shared" si="4"/>
        <v>347.7987421383648</v>
      </c>
    </row>
    <row r="61" spans="1:11" ht="24.75" customHeight="1" hidden="1">
      <c r="A61" s="725" t="s">
        <v>828</v>
      </c>
      <c r="B61" s="736" t="s">
        <v>333</v>
      </c>
      <c r="C61" s="567" t="s">
        <v>416</v>
      </c>
      <c r="D61" s="689" t="s">
        <v>417</v>
      </c>
      <c r="E61" s="709"/>
      <c r="F61" s="119">
        <f>F62</f>
        <v>0</v>
      </c>
      <c r="G61" s="119">
        <f>G62</f>
        <v>0</v>
      </c>
      <c r="H61" s="119">
        <f>H62</f>
        <v>0</v>
      </c>
      <c r="I61" s="119">
        <f>I62</f>
        <v>0</v>
      </c>
      <c r="J61" s="711"/>
      <c r="K61" s="733" t="e">
        <f t="shared" si="4"/>
        <v>#DIV/0!</v>
      </c>
    </row>
    <row r="62" spans="1:11" s="83" customFormat="1" ht="51.75" customHeight="1" hidden="1">
      <c r="A62" s="726" t="s">
        <v>408</v>
      </c>
      <c r="B62" s="738" t="s">
        <v>333</v>
      </c>
      <c r="C62" s="568" t="s">
        <v>418</v>
      </c>
      <c r="D62" s="690" t="s">
        <v>550</v>
      </c>
      <c r="E62" s="699"/>
      <c r="F62" s="688"/>
      <c r="G62" s="688"/>
      <c r="H62" s="688"/>
      <c r="I62" s="688"/>
      <c r="J62" s="701"/>
      <c r="K62" s="733" t="e">
        <f t="shared" si="4"/>
        <v>#DIV/0!</v>
      </c>
    </row>
    <row r="63" spans="1:11" s="83" customFormat="1" ht="27.75" customHeight="1" hidden="1">
      <c r="A63" s="725" t="s">
        <v>409</v>
      </c>
      <c r="B63" s="736" t="s">
        <v>333</v>
      </c>
      <c r="C63" s="567" t="s">
        <v>419</v>
      </c>
      <c r="D63" s="689" t="s">
        <v>420</v>
      </c>
      <c r="E63" s="709"/>
      <c r="F63" s="119">
        <f>F64</f>
        <v>0</v>
      </c>
      <c r="G63" s="119">
        <f>G64</f>
        <v>0</v>
      </c>
      <c r="H63" s="119">
        <f>H64</f>
        <v>0</v>
      </c>
      <c r="I63" s="119">
        <f>I64</f>
        <v>0</v>
      </c>
      <c r="J63" s="701"/>
      <c r="K63" s="733" t="e">
        <f t="shared" si="4"/>
        <v>#DIV/0!</v>
      </c>
    </row>
    <row r="64" spans="1:11" s="83" customFormat="1" ht="51.75" customHeight="1" hidden="1">
      <c r="A64" s="726" t="s">
        <v>410</v>
      </c>
      <c r="B64" s="93" t="s">
        <v>333</v>
      </c>
      <c r="C64" s="568" t="s">
        <v>551</v>
      </c>
      <c r="D64" s="690" t="s">
        <v>601</v>
      </c>
      <c r="E64" s="699"/>
      <c r="F64" s="688"/>
      <c r="G64" s="688"/>
      <c r="H64" s="688"/>
      <c r="I64" s="688"/>
      <c r="J64" s="701"/>
      <c r="K64" s="733" t="e">
        <f t="shared" si="4"/>
        <v>#DIV/0!</v>
      </c>
    </row>
    <row r="65" spans="1:11" s="83" customFormat="1" ht="60" customHeight="1">
      <c r="A65" s="725" t="s">
        <v>411</v>
      </c>
      <c r="B65" s="736" t="s">
        <v>333</v>
      </c>
      <c r="C65" s="567" t="s">
        <v>419</v>
      </c>
      <c r="D65" s="689" t="s">
        <v>1237</v>
      </c>
      <c r="E65" s="709">
        <f aca="true" t="shared" si="8" ref="E65:J65">E66</f>
        <v>3</v>
      </c>
      <c r="F65" s="119">
        <f t="shared" si="8"/>
        <v>0</v>
      </c>
      <c r="G65" s="119">
        <f t="shared" si="8"/>
        <v>0</v>
      </c>
      <c r="H65" s="119">
        <f t="shared" si="8"/>
        <v>0</v>
      </c>
      <c r="I65" s="119">
        <f t="shared" si="8"/>
        <v>0</v>
      </c>
      <c r="J65" s="709">
        <f t="shared" si="8"/>
        <v>0</v>
      </c>
      <c r="K65" s="733">
        <f t="shared" si="4"/>
        <v>0</v>
      </c>
    </row>
    <row r="66" spans="1:11" s="83" customFormat="1" ht="62.25" customHeight="1">
      <c r="A66" s="727" t="s">
        <v>412</v>
      </c>
      <c r="B66" s="93" t="s">
        <v>333</v>
      </c>
      <c r="C66" s="568" t="s">
        <v>551</v>
      </c>
      <c r="D66" s="998" t="s">
        <v>1237</v>
      </c>
      <c r="E66" s="699">
        <v>3</v>
      </c>
      <c r="F66" s="688"/>
      <c r="G66" s="688"/>
      <c r="H66" s="688"/>
      <c r="I66" s="688"/>
      <c r="J66" s="999">
        <v>0</v>
      </c>
      <c r="K66" s="750">
        <f t="shared" si="4"/>
        <v>0</v>
      </c>
    </row>
    <row r="67" spans="1:11" s="83" customFormat="1" ht="62.25" customHeight="1">
      <c r="A67" s="727"/>
      <c r="B67" s="1001" t="s">
        <v>931</v>
      </c>
      <c r="C67" s="576" t="s">
        <v>1254</v>
      </c>
      <c r="D67" s="949" t="s">
        <v>1255</v>
      </c>
      <c r="E67" s="709">
        <v>1</v>
      </c>
      <c r="F67" s="119"/>
      <c r="G67" s="119"/>
      <c r="H67" s="119"/>
      <c r="I67" s="119"/>
      <c r="J67" s="1000">
        <v>10.2</v>
      </c>
      <c r="K67" s="750">
        <f t="shared" si="4"/>
        <v>1019.9999999999999</v>
      </c>
    </row>
    <row r="68" spans="1:11" ht="28.5" customHeight="1">
      <c r="A68" s="725" t="s">
        <v>67</v>
      </c>
      <c r="B68" s="220" t="s">
        <v>333</v>
      </c>
      <c r="C68" s="576" t="s">
        <v>421</v>
      </c>
      <c r="D68" s="693" t="s">
        <v>515</v>
      </c>
      <c r="E68" s="709">
        <f aca="true" t="shared" si="9" ref="E68:K68">E69</f>
        <v>1929</v>
      </c>
      <c r="F68" s="709">
        <f t="shared" si="9"/>
        <v>54</v>
      </c>
      <c r="G68" s="709">
        <f t="shared" si="9"/>
        <v>544</v>
      </c>
      <c r="H68" s="709">
        <f t="shared" si="9"/>
        <v>782</v>
      </c>
      <c r="I68" s="709">
        <f t="shared" si="9"/>
        <v>456.2</v>
      </c>
      <c r="J68" s="709">
        <v>1265.6</v>
      </c>
      <c r="K68" s="941">
        <f t="shared" si="9"/>
        <v>52.737169517884915</v>
      </c>
    </row>
    <row r="69" spans="1:11" ht="53.25" customHeight="1">
      <c r="A69" s="727" t="s">
        <v>755</v>
      </c>
      <c r="B69" s="220" t="s">
        <v>333</v>
      </c>
      <c r="C69" s="576" t="s">
        <v>597</v>
      </c>
      <c r="D69" s="693" t="s">
        <v>598</v>
      </c>
      <c r="E69" s="709">
        <f>E70+E71+E73+E74+E75</f>
        <v>1929</v>
      </c>
      <c r="F69" s="709">
        <f>SUM(F70:F74)</f>
        <v>54</v>
      </c>
      <c r="G69" s="709">
        <f>SUM(G70:G74)</f>
        <v>544</v>
      </c>
      <c r="H69" s="709">
        <f>SUM(H70:H74)</f>
        <v>782</v>
      </c>
      <c r="I69" s="709">
        <f>SUM(I70:I74)</f>
        <v>456.2</v>
      </c>
      <c r="J69" s="709">
        <f>J70+J71+J73+J74+J75</f>
        <v>1017.3</v>
      </c>
      <c r="K69" s="747">
        <f t="shared" si="4"/>
        <v>52.737169517884915</v>
      </c>
    </row>
    <row r="70" spans="1:11" ht="48.75" customHeight="1">
      <c r="A70" s="729" t="s">
        <v>382</v>
      </c>
      <c r="B70" s="740" t="s">
        <v>830</v>
      </c>
      <c r="C70" s="572" t="s">
        <v>564</v>
      </c>
      <c r="D70" s="691" t="s">
        <v>1186</v>
      </c>
      <c r="E70" s="699">
        <v>1490</v>
      </c>
      <c r="F70" s="687">
        <v>20</v>
      </c>
      <c r="G70" s="687">
        <v>13</v>
      </c>
      <c r="H70" s="687">
        <v>10</v>
      </c>
      <c r="I70" s="687">
        <v>5</v>
      </c>
      <c r="J70" s="687">
        <v>825</v>
      </c>
      <c r="K70" s="739">
        <f t="shared" si="4"/>
        <v>55.36912751677852</v>
      </c>
    </row>
    <row r="71" spans="1:11" ht="48.75" customHeight="1">
      <c r="A71" s="729"/>
      <c r="B71" s="740" t="s">
        <v>1016</v>
      </c>
      <c r="C71" s="572" t="s">
        <v>1187</v>
      </c>
      <c r="D71" s="691" t="s">
        <v>1186</v>
      </c>
      <c r="E71" s="699">
        <v>4</v>
      </c>
      <c r="F71" s="687">
        <v>11</v>
      </c>
      <c r="G71" s="687">
        <v>31</v>
      </c>
      <c r="H71" s="687">
        <v>12</v>
      </c>
      <c r="I71" s="687">
        <v>1.2</v>
      </c>
      <c r="J71" s="687">
        <v>130.5</v>
      </c>
      <c r="K71" s="739">
        <v>0</v>
      </c>
    </row>
    <row r="72" spans="1:11" ht="48.75" customHeight="1" hidden="1">
      <c r="A72" s="729" t="s">
        <v>383</v>
      </c>
      <c r="B72" s="740" t="s">
        <v>1017</v>
      </c>
      <c r="C72" s="572" t="s">
        <v>564</v>
      </c>
      <c r="D72" s="691" t="s">
        <v>1186</v>
      </c>
      <c r="E72" s="699">
        <v>0</v>
      </c>
      <c r="F72" s="687">
        <v>23</v>
      </c>
      <c r="G72" s="687">
        <v>500</v>
      </c>
      <c r="H72" s="687">
        <v>760</v>
      </c>
      <c r="I72" s="687">
        <v>450</v>
      </c>
      <c r="J72" s="687">
        <v>0</v>
      </c>
      <c r="K72" s="739" t="e">
        <f>J72/E72%</f>
        <v>#DIV/0!</v>
      </c>
    </row>
    <row r="73" spans="1:11" ht="47.25" customHeight="1">
      <c r="A73" s="729"/>
      <c r="B73" s="740" t="s">
        <v>227</v>
      </c>
      <c r="C73" s="572" t="s">
        <v>564</v>
      </c>
      <c r="D73" s="691" t="s">
        <v>1186</v>
      </c>
      <c r="E73" s="699">
        <v>190</v>
      </c>
      <c r="F73" s="687"/>
      <c r="G73" s="687"/>
      <c r="H73" s="687"/>
      <c r="I73" s="687"/>
      <c r="J73" s="687">
        <v>10</v>
      </c>
      <c r="K73" s="739">
        <v>0</v>
      </c>
    </row>
    <row r="74" spans="1:11" ht="48.75" customHeight="1">
      <c r="A74" s="729"/>
      <c r="B74" s="740" t="s">
        <v>227</v>
      </c>
      <c r="C74" s="572" t="s">
        <v>1188</v>
      </c>
      <c r="D74" s="691" t="s">
        <v>1189</v>
      </c>
      <c r="E74" s="699">
        <v>235</v>
      </c>
      <c r="F74" s="687"/>
      <c r="G74" s="687"/>
      <c r="H74" s="687"/>
      <c r="I74" s="687"/>
      <c r="J74" s="687">
        <v>41.8</v>
      </c>
      <c r="K74" s="739">
        <f>J74/E74%</f>
        <v>17.78723404255319</v>
      </c>
    </row>
    <row r="75" spans="1:11" ht="52.5" customHeight="1">
      <c r="A75" s="729"/>
      <c r="B75" s="740" t="s">
        <v>1332</v>
      </c>
      <c r="C75" s="572" t="s">
        <v>1333</v>
      </c>
      <c r="D75" s="691" t="s">
        <v>1186</v>
      </c>
      <c r="E75" s="699">
        <v>10</v>
      </c>
      <c r="F75" s="687"/>
      <c r="G75" s="687"/>
      <c r="H75" s="687"/>
      <c r="I75" s="687"/>
      <c r="J75" s="687">
        <v>10</v>
      </c>
      <c r="K75" s="739">
        <f>J75/E75%</f>
        <v>100</v>
      </c>
    </row>
    <row r="76" spans="1:11" ht="30" customHeight="1" hidden="1">
      <c r="A76" s="725" t="s">
        <v>535</v>
      </c>
      <c r="B76" s="732" t="s">
        <v>333</v>
      </c>
      <c r="C76" s="698" t="s">
        <v>207</v>
      </c>
      <c r="D76" s="689" t="s">
        <v>208</v>
      </c>
      <c r="E76" s="695"/>
      <c r="F76" s="695">
        <f>F79</f>
        <v>0</v>
      </c>
      <c r="G76" s="695">
        <f>G79</f>
        <v>0</v>
      </c>
      <c r="H76" s="695">
        <f>H79</f>
        <v>0</v>
      </c>
      <c r="I76" s="695">
        <f>I79</f>
        <v>0</v>
      </c>
      <c r="J76" s="711"/>
      <c r="K76" s="733" t="e">
        <f t="shared" si="4"/>
        <v>#DIV/0!</v>
      </c>
    </row>
    <row r="77" spans="1:11" ht="15.75" customHeight="1" hidden="1">
      <c r="A77" s="725" t="s">
        <v>1128</v>
      </c>
      <c r="B77" s="589" t="s">
        <v>931</v>
      </c>
      <c r="C77" s="567" t="s">
        <v>1060</v>
      </c>
      <c r="D77" s="689" t="s">
        <v>1061</v>
      </c>
      <c r="E77" s="695"/>
      <c r="F77" s="695">
        <f>F78</f>
        <v>0</v>
      </c>
      <c r="G77" s="695">
        <f>G78</f>
        <v>0</v>
      </c>
      <c r="H77" s="695">
        <f>H78</f>
        <v>0</v>
      </c>
      <c r="I77" s="695">
        <f>I78</f>
        <v>0</v>
      </c>
      <c r="J77" s="711"/>
      <c r="K77" s="733" t="e">
        <f t="shared" si="4"/>
        <v>#DIV/0!</v>
      </c>
    </row>
    <row r="78" spans="1:11" ht="14.25" customHeight="1" hidden="1">
      <c r="A78" s="726" t="s">
        <v>236</v>
      </c>
      <c r="B78" s="93" t="s">
        <v>931</v>
      </c>
      <c r="C78" s="568" t="s">
        <v>1062</v>
      </c>
      <c r="D78" s="690" t="s">
        <v>1123</v>
      </c>
      <c r="E78" s="105"/>
      <c r="F78" s="105">
        <v>0</v>
      </c>
      <c r="G78" s="105">
        <v>0</v>
      </c>
      <c r="H78" s="105">
        <v>0</v>
      </c>
      <c r="I78" s="105">
        <v>0</v>
      </c>
      <c r="J78" s="711"/>
      <c r="K78" s="733" t="e">
        <f t="shared" si="4"/>
        <v>#DIV/0!</v>
      </c>
    </row>
    <row r="79" spans="1:11" ht="13.5" customHeight="1" hidden="1">
      <c r="A79" s="725" t="s">
        <v>68</v>
      </c>
      <c r="B79" s="736" t="s">
        <v>333</v>
      </c>
      <c r="C79" s="567" t="s">
        <v>205</v>
      </c>
      <c r="D79" s="689" t="s">
        <v>206</v>
      </c>
      <c r="E79" s="695"/>
      <c r="F79" s="695">
        <f>F81</f>
        <v>0</v>
      </c>
      <c r="G79" s="695">
        <f>G81</f>
        <v>0</v>
      </c>
      <c r="H79" s="695">
        <f>H81</f>
        <v>0</v>
      </c>
      <c r="I79" s="695">
        <f>I81</f>
        <v>0</v>
      </c>
      <c r="J79" s="711"/>
      <c r="K79" s="733" t="e">
        <f t="shared" si="4"/>
        <v>#DIV/0!</v>
      </c>
    </row>
    <row r="80" spans="1:11" ht="11.25" customHeight="1" hidden="1">
      <c r="A80" s="726" t="s">
        <v>825</v>
      </c>
      <c r="B80" s="738" t="s">
        <v>931</v>
      </c>
      <c r="C80" s="568" t="s">
        <v>599</v>
      </c>
      <c r="D80" s="690" t="s">
        <v>602</v>
      </c>
      <c r="E80" s="105"/>
      <c r="F80" s="105">
        <f>F81</f>
        <v>0</v>
      </c>
      <c r="G80" s="105">
        <f>G81</f>
        <v>0</v>
      </c>
      <c r="H80" s="105">
        <f>H81</f>
        <v>0</v>
      </c>
      <c r="I80" s="105">
        <f>I81</f>
        <v>0</v>
      </c>
      <c r="J80" s="711"/>
      <c r="K80" s="733" t="e">
        <f t="shared" si="4"/>
        <v>#DIV/0!</v>
      </c>
    </row>
    <row r="81" spans="1:11" ht="14.25" customHeight="1" hidden="1">
      <c r="A81" s="726" t="s">
        <v>382</v>
      </c>
      <c r="B81" s="738" t="s">
        <v>931</v>
      </c>
      <c r="C81" s="572" t="s">
        <v>1043</v>
      </c>
      <c r="D81" s="691" t="s">
        <v>603</v>
      </c>
      <c r="E81" s="105"/>
      <c r="F81" s="104">
        <v>0</v>
      </c>
      <c r="G81" s="104">
        <v>0</v>
      </c>
      <c r="H81" s="104">
        <v>0</v>
      </c>
      <c r="I81" s="104">
        <v>0</v>
      </c>
      <c r="J81" s="711"/>
      <c r="K81" s="733" t="e">
        <f t="shared" si="4"/>
        <v>#DIV/0!</v>
      </c>
    </row>
    <row r="82" spans="1:11" ht="15" customHeight="1" hidden="1">
      <c r="A82" s="724" t="s">
        <v>630</v>
      </c>
      <c r="B82" s="741" t="s">
        <v>333</v>
      </c>
      <c r="C82" s="576" t="s">
        <v>1172</v>
      </c>
      <c r="D82" s="689" t="s">
        <v>1173</v>
      </c>
      <c r="E82" s="695"/>
      <c r="F82" s="695">
        <f aca="true" t="shared" si="10" ref="F82:I83">F83</f>
        <v>0</v>
      </c>
      <c r="G82" s="695">
        <f t="shared" si="10"/>
        <v>0</v>
      </c>
      <c r="H82" s="695">
        <f t="shared" si="10"/>
        <v>0</v>
      </c>
      <c r="I82" s="695">
        <f t="shared" si="10"/>
        <v>0</v>
      </c>
      <c r="J82" s="711"/>
      <c r="K82" s="733" t="e">
        <f t="shared" si="4"/>
        <v>#DIV/0!</v>
      </c>
    </row>
    <row r="83" spans="1:11" ht="15" customHeight="1" hidden="1">
      <c r="A83" s="724" t="s">
        <v>239</v>
      </c>
      <c r="B83" s="589" t="s">
        <v>931</v>
      </c>
      <c r="C83" s="567" t="s">
        <v>594</v>
      </c>
      <c r="D83" s="689" t="s">
        <v>595</v>
      </c>
      <c r="E83" s="695"/>
      <c r="F83" s="695">
        <f t="shared" si="10"/>
        <v>0</v>
      </c>
      <c r="G83" s="695">
        <f t="shared" si="10"/>
        <v>0</v>
      </c>
      <c r="H83" s="695">
        <f t="shared" si="10"/>
        <v>0</v>
      </c>
      <c r="I83" s="695">
        <f t="shared" si="10"/>
        <v>0</v>
      </c>
      <c r="J83" s="711"/>
      <c r="K83" s="733" t="e">
        <f t="shared" si="4"/>
        <v>#DIV/0!</v>
      </c>
    </row>
    <row r="84" spans="1:11" ht="15" customHeight="1" hidden="1">
      <c r="A84" s="726" t="s">
        <v>240</v>
      </c>
      <c r="B84" s="93" t="s">
        <v>931</v>
      </c>
      <c r="C84" s="568" t="s">
        <v>814</v>
      </c>
      <c r="D84" s="690" t="s">
        <v>596</v>
      </c>
      <c r="E84" s="105"/>
      <c r="F84" s="104">
        <v>0</v>
      </c>
      <c r="G84" s="104">
        <v>0</v>
      </c>
      <c r="H84" s="104">
        <v>0</v>
      </c>
      <c r="I84" s="104">
        <v>0</v>
      </c>
      <c r="J84" s="711"/>
      <c r="K84" s="733" t="e">
        <f t="shared" si="4"/>
        <v>#DIV/0!</v>
      </c>
    </row>
    <row r="85" spans="1:11" ht="10.5" customHeight="1" hidden="1">
      <c r="A85" s="726"/>
      <c r="B85" s="732" t="s">
        <v>333</v>
      </c>
      <c r="C85" s="990" t="s">
        <v>1218</v>
      </c>
      <c r="D85" s="990" t="s">
        <v>1217</v>
      </c>
      <c r="E85" s="987"/>
      <c r="F85" s="988" t="e">
        <f>SUM(F86:F93)</f>
        <v>#REF!</v>
      </c>
      <c r="G85" s="988" t="e">
        <f>SUM(G86:G93)</f>
        <v>#REF!</v>
      </c>
      <c r="H85" s="988" t="e">
        <f>SUM(H86:H93)</f>
        <v>#REF!</v>
      </c>
      <c r="I85" s="988" t="e">
        <f>SUM(I86:I93)</f>
        <v>#REF!</v>
      </c>
      <c r="J85" s="987">
        <v>0</v>
      </c>
      <c r="K85" s="989">
        <v>0</v>
      </c>
    </row>
    <row r="86" spans="1:11" ht="21" customHeight="1">
      <c r="A86" s="724" t="s">
        <v>1050</v>
      </c>
      <c r="B86" s="732" t="s">
        <v>333</v>
      </c>
      <c r="C86" s="1006" t="s">
        <v>1034</v>
      </c>
      <c r="D86" s="697" t="s">
        <v>516</v>
      </c>
      <c r="E86" s="709">
        <v>15487.2</v>
      </c>
      <c r="F86" s="709" t="e">
        <f>F87</f>
        <v>#REF!</v>
      </c>
      <c r="G86" s="709" t="e">
        <f>G87</f>
        <v>#REF!</v>
      </c>
      <c r="H86" s="709" t="e">
        <f>H87</f>
        <v>#REF!</v>
      </c>
      <c r="I86" s="709" t="e">
        <f>I87</f>
        <v>#REF!</v>
      </c>
      <c r="J86" s="709">
        <f>J87</f>
        <v>14852.2</v>
      </c>
      <c r="K86" s="733">
        <f t="shared" si="4"/>
        <v>95.89983986776176</v>
      </c>
    </row>
    <row r="87" spans="1:11" ht="24.75" customHeight="1">
      <c r="A87" s="730" t="s">
        <v>251</v>
      </c>
      <c r="B87" s="741" t="s">
        <v>331</v>
      </c>
      <c r="C87" s="576" t="s">
        <v>1035</v>
      </c>
      <c r="D87" s="689" t="s">
        <v>604</v>
      </c>
      <c r="E87" s="709">
        <f>E88</f>
        <v>15487.2</v>
      </c>
      <c r="F87" s="709" t="e">
        <f>#REF!+F88</f>
        <v>#REF!</v>
      </c>
      <c r="G87" s="709" t="e">
        <f>#REF!+G88</f>
        <v>#REF!</v>
      </c>
      <c r="H87" s="709" t="e">
        <f>#REF!+H88</f>
        <v>#REF!</v>
      </c>
      <c r="I87" s="709" t="e">
        <f>#REF!+I88</f>
        <v>#REF!</v>
      </c>
      <c r="J87" s="709">
        <f>J88</f>
        <v>14852.2</v>
      </c>
      <c r="K87" s="733">
        <f t="shared" si="4"/>
        <v>95.89983986776176</v>
      </c>
    </row>
    <row r="88" spans="1:11" ht="27" customHeight="1">
      <c r="A88" s="725" t="s">
        <v>103</v>
      </c>
      <c r="B88" s="220" t="s">
        <v>333</v>
      </c>
      <c r="C88" s="702" t="s">
        <v>605</v>
      </c>
      <c r="D88" s="693" t="s">
        <v>606</v>
      </c>
      <c r="E88" s="709">
        <f aca="true" t="shared" si="11" ref="E88:J88">E89+E92</f>
        <v>15487.2</v>
      </c>
      <c r="F88" s="709">
        <f t="shared" si="11"/>
        <v>2450.7999999999997</v>
      </c>
      <c r="G88" s="709">
        <f t="shared" si="11"/>
        <v>2494.8</v>
      </c>
      <c r="H88" s="709">
        <f t="shared" si="11"/>
        <v>2509.9</v>
      </c>
      <c r="I88" s="709">
        <f t="shared" si="11"/>
        <v>2510.1</v>
      </c>
      <c r="J88" s="709">
        <f t="shared" si="11"/>
        <v>14852.2</v>
      </c>
      <c r="K88" s="733">
        <f t="shared" si="4"/>
        <v>95.89983986776176</v>
      </c>
    </row>
    <row r="89" spans="1:11" ht="27" customHeight="1">
      <c r="A89" s="725" t="s">
        <v>517</v>
      </c>
      <c r="B89" s="742" t="s">
        <v>333</v>
      </c>
      <c r="C89" s="703" t="s">
        <v>607</v>
      </c>
      <c r="D89" s="694" t="s">
        <v>608</v>
      </c>
      <c r="E89" s="709">
        <f>E90+E91</f>
        <v>4245.3</v>
      </c>
      <c r="F89" s="709">
        <f>F90</f>
        <v>435.6</v>
      </c>
      <c r="G89" s="709">
        <f>G90</f>
        <v>419.4</v>
      </c>
      <c r="H89" s="709">
        <f>H90</f>
        <v>419.5</v>
      </c>
      <c r="I89" s="709">
        <f>I90</f>
        <v>419.5</v>
      </c>
      <c r="J89" s="709">
        <f>J90+J91</f>
        <v>4056.3</v>
      </c>
      <c r="K89" s="733">
        <f>J89/E89%</f>
        <v>95.54801780792877</v>
      </c>
    </row>
    <row r="90" spans="1:11" ht="66" customHeight="1">
      <c r="A90" s="726" t="s">
        <v>384</v>
      </c>
      <c r="B90" s="93" t="s">
        <v>931</v>
      </c>
      <c r="C90" s="704" t="s">
        <v>871</v>
      </c>
      <c r="D90" s="690" t="s">
        <v>1190</v>
      </c>
      <c r="E90" s="712">
        <v>4240</v>
      </c>
      <c r="F90" s="713">
        <v>435.6</v>
      </c>
      <c r="G90" s="713">
        <v>419.4</v>
      </c>
      <c r="H90" s="713">
        <v>419.5</v>
      </c>
      <c r="I90" s="713">
        <v>419.5</v>
      </c>
      <c r="J90" s="713">
        <v>4051</v>
      </c>
      <c r="K90" s="739">
        <f t="shared" si="4"/>
        <v>95.54245283018868</v>
      </c>
    </row>
    <row r="91" spans="1:11" ht="93" customHeight="1">
      <c r="A91" s="726"/>
      <c r="B91" s="93" t="s">
        <v>931</v>
      </c>
      <c r="C91" s="704" t="s">
        <v>872</v>
      </c>
      <c r="D91" s="690" t="s">
        <v>1191</v>
      </c>
      <c r="E91" s="712">
        <v>5.3</v>
      </c>
      <c r="F91" s="713"/>
      <c r="G91" s="713"/>
      <c r="H91" s="713"/>
      <c r="I91" s="713"/>
      <c r="J91" s="843">
        <v>5.3</v>
      </c>
      <c r="K91" s="739">
        <f t="shared" si="4"/>
        <v>100</v>
      </c>
    </row>
    <row r="92" spans="1:11" ht="52.5" customHeight="1">
      <c r="A92" s="725">
        <v>3</v>
      </c>
      <c r="B92" s="220" t="s">
        <v>333</v>
      </c>
      <c r="C92" s="703" t="s">
        <v>4</v>
      </c>
      <c r="D92" s="694" t="s">
        <v>1192</v>
      </c>
      <c r="E92" s="709">
        <f aca="true" t="shared" si="12" ref="E92:J92">E93</f>
        <v>11241.900000000001</v>
      </c>
      <c r="F92" s="709">
        <f t="shared" si="12"/>
        <v>2015.1999999999998</v>
      </c>
      <c r="G92" s="709">
        <f t="shared" si="12"/>
        <v>2075.4</v>
      </c>
      <c r="H92" s="709">
        <f t="shared" si="12"/>
        <v>2090.4</v>
      </c>
      <c r="I92" s="709">
        <f t="shared" si="12"/>
        <v>2090.6</v>
      </c>
      <c r="J92" s="709">
        <f t="shared" si="12"/>
        <v>10795.9</v>
      </c>
      <c r="K92" s="733">
        <f t="shared" si="4"/>
        <v>96.03269909890676</v>
      </c>
    </row>
    <row r="93" spans="1:11" ht="67.5" customHeight="1">
      <c r="A93" s="725" t="s">
        <v>466</v>
      </c>
      <c r="B93" s="742" t="s">
        <v>333</v>
      </c>
      <c r="C93" s="703" t="s">
        <v>5</v>
      </c>
      <c r="D93" s="694" t="s">
        <v>1193</v>
      </c>
      <c r="E93" s="709">
        <f>E94+E95</f>
        <v>11241.900000000001</v>
      </c>
      <c r="F93" s="709">
        <f>SUM(F94:F96)</f>
        <v>2015.1999999999998</v>
      </c>
      <c r="G93" s="709">
        <f>SUM(G94:G96)</f>
        <v>2075.4</v>
      </c>
      <c r="H93" s="709">
        <f>SUM(H94:H96)</f>
        <v>2090.4</v>
      </c>
      <c r="I93" s="709">
        <f>SUM(I94:I96)</f>
        <v>2090.6</v>
      </c>
      <c r="J93" s="709">
        <f>J94+J95</f>
        <v>10795.9</v>
      </c>
      <c r="K93" s="952">
        <f t="shared" si="4"/>
        <v>96.03269909890676</v>
      </c>
    </row>
    <row r="94" spans="1:11" ht="38.25" customHeight="1">
      <c r="A94" s="726" t="s">
        <v>104</v>
      </c>
      <c r="B94" s="101" t="s">
        <v>931</v>
      </c>
      <c r="C94" s="705" t="s">
        <v>694</v>
      </c>
      <c r="D94" s="691" t="s">
        <v>1194</v>
      </c>
      <c r="E94" s="714">
        <v>8826.6</v>
      </c>
      <c r="F94" s="714">
        <v>1470</v>
      </c>
      <c r="G94" s="714">
        <v>1500</v>
      </c>
      <c r="H94" s="714">
        <v>1515</v>
      </c>
      <c r="I94" s="714">
        <v>1515</v>
      </c>
      <c r="J94" s="714">
        <v>8394.4</v>
      </c>
      <c r="K94" s="739">
        <f t="shared" si="4"/>
        <v>95.10343733714</v>
      </c>
    </row>
    <row r="95" spans="1:11" ht="38.25" customHeight="1">
      <c r="A95" s="726" t="s">
        <v>649</v>
      </c>
      <c r="B95" s="101" t="s">
        <v>931</v>
      </c>
      <c r="C95" s="705" t="s">
        <v>696</v>
      </c>
      <c r="D95" s="691" t="s">
        <v>1195</v>
      </c>
      <c r="E95" s="715">
        <v>2415.3</v>
      </c>
      <c r="F95" s="715">
        <v>272.6</v>
      </c>
      <c r="G95" s="715">
        <v>287.7</v>
      </c>
      <c r="H95" s="715">
        <v>287.7</v>
      </c>
      <c r="I95" s="715">
        <v>287.8</v>
      </c>
      <c r="J95" s="714">
        <v>2401.5</v>
      </c>
      <c r="K95" s="739">
        <f>J95/E95%</f>
        <v>99.42864240467021</v>
      </c>
    </row>
    <row r="96" spans="1:11" ht="38.25" customHeight="1" thickBot="1">
      <c r="A96" s="726" t="s">
        <v>649</v>
      </c>
      <c r="B96" s="101" t="s">
        <v>931</v>
      </c>
      <c r="C96" s="705" t="s">
        <v>1334</v>
      </c>
      <c r="D96" s="691" t="s">
        <v>1335</v>
      </c>
      <c r="E96" s="1194">
        <v>1</v>
      </c>
      <c r="F96" s="715">
        <v>272.6</v>
      </c>
      <c r="G96" s="715">
        <v>287.7</v>
      </c>
      <c r="H96" s="715">
        <v>287.7</v>
      </c>
      <c r="I96" s="715">
        <v>287.8</v>
      </c>
      <c r="J96" s="714">
        <v>0</v>
      </c>
      <c r="K96" s="739">
        <f>J96/E96%</f>
        <v>0</v>
      </c>
    </row>
    <row r="97" spans="1:11" ht="19.5" thickBot="1">
      <c r="A97" s="731"/>
      <c r="B97" s="751"/>
      <c r="C97" s="752"/>
      <c r="D97" s="753" t="s">
        <v>650</v>
      </c>
      <c r="E97" s="754">
        <f aca="true" t="shared" si="13" ref="E97:J97">E17+E86</f>
        <v>111363.7</v>
      </c>
      <c r="F97" s="754" t="e">
        <f t="shared" si="13"/>
        <v>#REF!</v>
      </c>
      <c r="G97" s="754" t="e">
        <f t="shared" si="13"/>
        <v>#REF!</v>
      </c>
      <c r="H97" s="754" t="e">
        <f t="shared" si="13"/>
        <v>#REF!</v>
      </c>
      <c r="I97" s="754" t="e">
        <f t="shared" si="13"/>
        <v>#REF!</v>
      </c>
      <c r="J97" s="754">
        <f t="shared" si="13"/>
        <v>117455.20000000001</v>
      </c>
      <c r="K97" s="755">
        <f>J97/E97%</f>
        <v>105.46991524168111</v>
      </c>
    </row>
    <row r="98" spans="1:11" ht="16.5" hidden="1" thickBot="1">
      <c r="A98" s="140"/>
      <c r="B98" s="43"/>
      <c r="C98" s="43"/>
      <c r="D98" s="218" t="s">
        <v>651</v>
      </c>
      <c r="E98" s="716" t="e">
        <f>SUM(F98:I98)</f>
        <v>#REF!</v>
      </c>
      <c r="F98" s="717" t="e">
        <f>'ИСТ.фин.Пр.3.'!#REF!</f>
        <v>#REF!</v>
      </c>
      <c r="G98" s="718" t="e">
        <f>'ИСТ.фин.Пр.3.'!#REF!</f>
        <v>#REF!</v>
      </c>
      <c r="H98" s="718" t="e">
        <f>'ИСТ.фин.Пр.3.'!#REF!</f>
        <v>#REF!</v>
      </c>
      <c r="I98" s="719" t="e">
        <f>'ИСТ.фин.Пр.3.'!#REF!</f>
        <v>#REF!</v>
      </c>
      <c r="J98" s="684"/>
      <c r="K98" s="684"/>
    </row>
    <row r="99" spans="1:11" ht="16.5" hidden="1" thickBot="1">
      <c r="A99" s="109"/>
      <c r="B99" s="41"/>
      <c r="C99" s="41"/>
      <c r="D99" s="219" t="s">
        <v>105</v>
      </c>
      <c r="E99" s="720">
        <f>SUM(F99:I99)</f>
        <v>63600.04</v>
      </c>
      <c r="F99" s="721">
        <f>'ВЕД.СТ-РА Пр.2.'!K23</f>
        <v>7372.6</v>
      </c>
      <c r="G99" s="722">
        <f>'ВЕД.СТ-РА Пр.2.'!L23</f>
        <v>19287.3</v>
      </c>
      <c r="H99" s="722">
        <f>'ВЕД.СТ-РА Пр.2.'!M23</f>
        <v>28978.54</v>
      </c>
      <c r="I99" s="723">
        <f>'ВЕД.СТ-РА Пр.2.'!N23</f>
        <v>7961.599999999999</v>
      </c>
      <c r="J99" s="684"/>
      <c r="K99" s="684"/>
    </row>
    <row r="100" spans="1:11" ht="15">
      <c r="A100" s="17" t="s">
        <v>65</v>
      </c>
      <c r="B100" s="17"/>
      <c r="C100" s="17"/>
      <c r="E100" s="684"/>
      <c r="F100" s="684"/>
      <c r="G100" s="684"/>
      <c r="H100" s="684"/>
      <c r="I100" s="684"/>
      <c r="J100" s="684"/>
      <c r="K100" s="684"/>
    </row>
    <row r="101" spans="1:11" ht="15">
      <c r="A101" s="42" t="s">
        <v>807</v>
      </c>
      <c r="B101" s="42"/>
      <c r="C101" s="42"/>
      <c r="D101" s="377"/>
      <c r="E101" s="684"/>
      <c r="F101" s="684"/>
      <c r="G101" s="684"/>
      <c r="H101" s="684"/>
      <c r="I101" s="684"/>
      <c r="J101" s="684"/>
      <c r="K101" s="684"/>
    </row>
    <row r="102" spans="5:11" ht="12.75">
      <c r="E102" s="684"/>
      <c r="F102" s="684"/>
      <c r="G102" s="684"/>
      <c r="H102" s="684"/>
      <c r="I102" s="684"/>
      <c r="J102" s="684"/>
      <c r="K102" s="684"/>
    </row>
    <row r="103" spans="5:11" ht="12.75">
      <c r="E103" s="684"/>
      <c r="F103" s="684"/>
      <c r="G103" s="684"/>
      <c r="H103" s="684"/>
      <c r="I103" s="684"/>
      <c r="J103" s="684"/>
      <c r="K103" s="684"/>
    </row>
    <row r="104" spans="5:11" ht="12.75">
      <c r="E104" s="684"/>
      <c r="F104" s="684"/>
      <c r="G104" s="684"/>
      <c r="H104" s="684"/>
      <c r="I104" s="684"/>
      <c r="J104" s="684"/>
      <c r="K104" s="684"/>
    </row>
    <row r="105" spans="5:11" ht="12.75">
      <c r="E105" s="684"/>
      <c r="F105" s="684"/>
      <c r="G105" s="684"/>
      <c r="H105" s="684"/>
      <c r="I105" s="684"/>
      <c r="J105" s="684"/>
      <c r="K105" s="684"/>
    </row>
    <row r="106" spans="5:11" ht="12.75">
      <c r="E106" s="684"/>
      <c r="F106" s="684"/>
      <c r="G106" s="684"/>
      <c r="H106" s="684"/>
      <c r="I106" s="684"/>
      <c r="J106" s="684"/>
      <c r="K106" s="684"/>
    </row>
    <row r="107" spans="5:11" ht="12.75">
      <c r="E107" s="684"/>
      <c r="F107" s="684"/>
      <c r="G107" s="684"/>
      <c r="H107" s="684"/>
      <c r="I107" s="684"/>
      <c r="J107" s="684"/>
      <c r="K107" s="684"/>
    </row>
    <row r="108" spans="5:11" ht="12.75">
      <c r="E108" s="684"/>
      <c r="F108" s="684"/>
      <c r="G108" s="684"/>
      <c r="H108" s="684"/>
      <c r="I108" s="684"/>
      <c r="J108" s="684"/>
      <c r="K108" s="684"/>
    </row>
    <row r="109" spans="5:11" ht="12.75">
      <c r="E109" s="684"/>
      <c r="F109" s="684"/>
      <c r="G109" s="684"/>
      <c r="H109" s="684"/>
      <c r="I109" s="684"/>
      <c r="J109" s="684"/>
      <c r="K109" s="684"/>
    </row>
    <row r="110" spans="5:11" ht="12.75">
      <c r="E110" s="684"/>
      <c r="F110" s="684"/>
      <c r="G110" s="684"/>
      <c r="H110" s="684"/>
      <c r="I110" s="684"/>
      <c r="J110" s="684"/>
      <c r="K110" s="684"/>
    </row>
    <row r="111" spans="5:11" ht="12.75">
      <c r="E111" s="684"/>
      <c r="F111" s="684"/>
      <c r="G111" s="684"/>
      <c r="H111" s="684"/>
      <c r="I111" s="684"/>
      <c r="J111" s="684"/>
      <c r="K111" s="684"/>
    </row>
    <row r="112" spans="5:11" ht="12.75">
      <c r="E112" s="684"/>
      <c r="F112" s="684"/>
      <c r="G112" s="684"/>
      <c r="H112" s="684"/>
      <c r="I112" s="684"/>
      <c r="J112" s="684"/>
      <c r="K112" s="684"/>
    </row>
  </sheetData>
  <sheetProtection/>
  <mergeCells count="22">
    <mergeCell ref="A7:K7"/>
    <mergeCell ref="J15:J16"/>
    <mergeCell ref="K15:K16"/>
    <mergeCell ref="D1:E1"/>
    <mergeCell ref="D2:E2"/>
    <mergeCell ref="D3:E3"/>
    <mergeCell ref="B9:E9"/>
    <mergeCell ref="D8:E8"/>
    <mergeCell ref="A5:K5"/>
    <mergeCell ref="A6:K6"/>
    <mergeCell ref="A15:A16"/>
    <mergeCell ref="D15:D16"/>
    <mergeCell ref="F15:F16"/>
    <mergeCell ref="B15:C15"/>
    <mergeCell ref="G15:G16"/>
    <mergeCell ref="H15:H16"/>
    <mergeCell ref="I15:I16"/>
    <mergeCell ref="B10:E10"/>
    <mergeCell ref="D12:E12"/>
    <mergeCell ref="B14:E14"/>
    <mergeCell ref="D11:E11"/>
    <mergeCell ref="B13:E13"/>
  </mergeCells>
  <printOptions/>
  <pageMargins left="0.2755905511811024" right="0.1968503937007874" top="0.3937007874015748" bottom="0.5118110236220472" header="0.1968503937007874" footer="0.1968503937007874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1"/>
  <sheetViews>
    <sheetView view="pageBreakPreview" zoomScaleSheetLayoutView="100" zoomScalePageLayoutView="0" workbookViewId="0" topLeftCell="B1">
      <selection activeCell="C2" sqref="C2:I2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5" max="5" width="8.875" style="0" customWidth="1"/>
    <col min="6" max="6" width="9.375" style="0" customWidth="1"/>
    <col min="7" max="7" width="5.625" style="0" customWidth="1"/>
    <col min="8" max="8" width="8.625" style="0" hidden="1" customWidth="1"/>
    <col min="9" max="9" width="8.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>
      <c r="C1" s="1234">
        <f>'Вед стр расх Пр.2'!D1</f>
        <v>0</v>
      </c>
      <c r="D1" s="1234"/>
      <c r="E1" s="1234"/>
      <c r="F1" s="1234"/>
      <c r="G1" s="1234"/>
      <c r="H1" s="1234"/>
      <c r="I1" s="1234"/>
      <c r="J1" s="18"/>
      <c r="K1" s="18"/>
      <c r="L1" s="18"/>
      <c r="M1" s="18"/>
    </row>
    <row r="2" spans="3:13" ht="15.75">
      <c r="C2" s="1234">
        <f>'Вед стр расх Пр.2'!D2</f>
        <v>0</v>
      </c>
      <c r="D2" s="1234"/>
      <c r="E2" s="1234"/>
      <c r="F2" s="1234"/>
      <c r="G2" s="1234"/>
      <c r="H2" s="1234"/>
      <c r="I2" s="1234"/>
      <c r="J2" s="18"/>
      <c r="K2" s="18"/>
      <c r="L2" s="18"/>
      <c r="M2" s="18"/>
    </row>
    <row r="3" spans="3:13" ht="15.75">
      <c r="C3" s="1235">
        <f>'Вед стр расх Пр.2'!D3</f>
        <v>0</v>
      </c>
      <c r="D3" s="1234"/>
      <c r="E3" s="1234"/>
      <c r="F3" s="1234"/>
      <c r="G3" s="1234"/>
      <c r="H3" s="1234"/>
      <c r="I3" s="1234"/>
      <c r="J3" s="18"/>
      <c r="K3" s="18"/>
      <c r="L3" s="18"/>
      <c r="M3" s="18"/>
    </row>
    <row r="4" spans="3:13" ht="15.75">
      <c r="C4" s="1239" t="str">
        <f>'Вед стр расх Пр.2'!G6</f>
        <v>к бюджету от 25.06.2008</v>
      </c>
      <c r="D4" s="1239"/>
      <c r="E4" s="1239"/>
      <c r="F4" s="1239"/>
      <c r="G4" s="1239"/>
      <c r="H4" s="1239"/>
      <c r="I4" s="1239"/>
      <c r="J4" s="18"/>
      <c r="K4" s="18"/>
      <c r="L4" s="18"/>
      <c r="M4" s="18"/>
    </row>
    <row r="5" spans="2:13" ht="18.75">
      <c r="B5" s="1238" t="s">
        <v>365</v>
      </c>
      <c r="C5" s="1238"/>
      <c r="D5" s="1238"/>
      <c r="E5" s="1238"/>
      <c r="F5" s="1238"/>
      <c r="G5" s="1238"/>
      <c r="H5" s="1238"/>
      <c r="I5" s="1238"/>
      <c r="J5" s="18"/>
      <c r="K5" s="18"/>
      <c r="L5" s="18"/>
      <c r="M5" s="18"/>
    </row>
    <row r="6" spans="1:13" ht="18.75">
      <c r="A6" s="145"/>
      <c r="B6" s="1237" t="s">
        <v>366</v>
      </c>
      <c r="C6" s="1237"/>
      <c r="D6" s="1237"/>
      <c r="E6" s="1237"/>
      <c r="F6" s="1237"/>
      <c r="G6" s="1237"/>
      <c r="H6" s="1237"/>
      <c r="I6" s="1237"/>
      <c r="J6" s="145"/>
      <c r="K6" s="145"/>
      <c r="L6" s="145"/>
      <c r="M6" s="145"/>
    </row>
    <row r="7" spans="1:13" ht="19.5" thickBot="1">
      <c r="A7" s="145"/>
      <c r="B7" s="145"/>
      <c r="C7" s="1236" t="s">
        <v>447</v>
      </c>
      <c r="D7" s="1236"/>
      <c r="E7" s="1236"/>
      <c r="F7" s="1236"/>
      <c r="G7" s="1236"/>
      <c r="H7" s="1236"/>
      <c r="I7" s="1236"/>
      <c r="J7" s="369"/>
      <c r="K7" s="369"/>
      <c r="L7" s="369"/>
      <c r="M7" s="369"/>
    </row>
    <row r="8" spans="1:13" ht="39.75" thickBot="1">
      <c r="A8" s="88" t="s">
        <v>247</v>
      </c>
      <c r="B8" s="68" t="s">
        <v>135</v>
      </c>
      <c r="C8" s="24" t="s">
        <v>448</v>
      </c>
      <c r="D8" s="69" t="s">
        <v>719</v>
      </c>
      <c r="E8" s="204" t="s">
        <v>463</v>
      </c>
      <c r="F8" s="204" t="s">
        <v>461</v>
      </c>
      <c r="G8" s="204" t="s">
        <v>249</v>
      </c>
      <c r="H8" s="30" t="s">
        <v>462</v>
      </c>
      <c r="I8" s="223" t="s">
        <v>505</v>
      </c>
      <c r="J8" s="226" t="s">
        <v>109</v>
      </c>
      <c r="K8" s="227" t="s">
        <v>110</v>
      </c>
      <c r="L8" s="227" t="s">
        <v>88</v>
      </c>
      <c r="M8" s="280" t="s">
        <v>89</v>
      </c>
    </row>
    <row r="9" spans="1:13" ht="12.75">
      <c r="A9" s="111">
        <v>1</v>
      </c>
      <c r="B9" s="299" t="s">
        <v>1137</v>
      </c>
      <c r="C9" s="328">
        <v>2</v>
      </c>
      <c r="D9" s="298" t="s">
        <v>754</v>
      </c>
      <c r="E9" s="203" t="s">
        <v>1056</v>
      </c>
      <c r="F9" s="203" t="s">
        <v>534</v>
      </c>
      <c r="G9" s="203" t="s">
        <v>535</v>
      </c>
      <c r="H9" s="203" t="s">
        <v>535</v>
      </c>
      <c r="I9" s="373">
        <v>7</v>
      </c>
      <c r="J9" s="374">
        <v>8</v>
      </c>
      <c r="K9" s="375">
        <v>9</v>
      </c>
      <c r="L9" s="375">
        <v>10</v>
      </c>
      <c r="M9" s="376">
        <v>11</v>
      </c>
    </row>
    <row r="10" spans="1:13" ht="16.5" hidden="1" thickBot="1">
      <c r="A10" s="160" t="s">
        <v>1049</v>
      </c>
      <c r="B10" s="300"/>
      <c r="C10" s="329" t="s">
        <v>250</v>
      </c>
      <c r="D10" s="315"/>
      <c r="E10" s="196" t="s">
        <v>724</v>
      </c>
      <c r="F10" s="197"/>
      <c r="G10" s="197"/>
      <c r="H10" s="197"/>
      <c r="I10" s="266"/>
      <c r="J10" s="252"/>
      <c r="K10" s="198"/>
      <c r="L10" s="198"/>
      <c r="M10" s="281"/>
    </row>
    <row r="11" spans="1:13" ht="40.5" customHeight="1" hidden="1" thickBot="1">
      <c r="A11" s="161" t="s">
        <v>251</v>
      </c>
      <c r="B11" s="12"/>
      <c r="C11" s="330" t="s">
        <v>16</v>
      </c>
      <c r="D11" s="316"/>
      <c r="E11" s="10" t="s">
        <v>514</v>
      </c>
      <c r="F11" s="10"/>
      <c r="G11" s="10"/>
      <c r="H11" s="10"/>
      <c r="I11" s="267"/>
      <c r="J11" s="253"/>
      <c r="K11" s="228"/>
      <c r="L11" s="228"/>
      <c r="M11" s="282"/>
    </row>
    <row r="12" spans="1:13" ht="27" customHeight="1">
      <c r="A12" s="161"/>
      <c r="B12" s="305"/>
      <c r="C12" s="368" t="s">
        <v>733</v>
      </c>
      <c r="D12" s="324" t="s">
        <v>931</v>
      </c>
      <c r="E12" s="199"/>
      <c r="F12" s="199"/>
      <c r="G12" s="199"/>
      <c r="H12" s="199"/>
      <c r="I12" s="268" t="e">
        <f>I13+I108+I130+I193+I197+I216+I227+I236</f>
        <v>#REF!</v>
      </c>
      <c r="J12" s="254">
        <f>J13+J108+J130+J193+J197+J216+J227+J236</f>
        <v>7372.6</v>
      </c>
      <c r="K12" s="244">
        <f>K13+K108+K130+K193+K197+K216+K227+K236</f>
        <v>19287.3</v>
      </c>
      <c r="L12" s="244">
        <f>L13+L108+L130+L193+L197+L216+L227+L236</f>
        <v>28978.54</v>
      </c>
      <c r="M12" s="283">
        <f>M13+M108+M130+M193+M197+M216+M227+M236</f>
        <v>7961.599999999999</v>
      </c>
    </row>
    <row r="13" spans="1:13" ht="14.25" customHeight="1">
      <c r="A13" s="161"/>
      <c r="B13" s="367" t="s">
        <v>1049</v>
      </c>
      <c r="C13" s="353" t="s">
        <v>250</v>
      </c>
      <c r="D13" s="359" t="s">
        <v>931</v>
      </c>
      <c r="E13" s="362" t="s">
        <v>732</v>
      </c>
      <c r="F13" s="362"/>
      <c r="G13" s="362"/>
      <c r="H13" s="362"/>
      <c r="I13" s="272" t="e">
        <f>I14+I22+I40+I66</f>
        <v>#REF!</v>
      </c>
      <c r="J13" s="263">
        <f>J14+J22+J40+J66</f>
        <v>3908.5</v>
      </c>
      <c r="K13" s="245">
        <f>K14+K22+K40+K66</f>
        <v>3969.2</v>
      </c>
      <c r="L13" s="245">
        <f>L14+L22+L40+L66</f>
        <v>5407.5</v>
      </c>
      <c r="M13" s="291">
        <f>M14+M22+M40+M66</f>
        <v>3927.8999999999996</v>
      </c>
    </row>
    <row r="14" spans="1:13" ht="41.25" customHeight="1">
      <c r="A14" s="161"/>
      <c r="B14" s="370" t="s">
        <v>1137</v>
      </c>
      <c r="C14" s="331" t="s">
        <v>280</v>
      </c>
      <c r="D14" s="316" t="s">
        <v>931</v>
      </c>
      <c r="E14" s="31" t="s">
        <v>731</v>
      </c>
      <c r="F14" s="31"/>
      <c r="G14" s="31"/>
      <c r="H14" s="31"/>
      <c r="I14" s="248">
        <f aca="true" t="shared" si="0" ref="I14:M15">I15</f>
        <v>1055.8</v>
      </c>
      <c r="J14" s="255">
        <f t="shared" si="0"/>
        <v>164.7</v>
      </c>
      <c r="K14" s="116">
        <f t="shared" si="0"/>
        <v>164.8</v>
      </c>
      <c r="L14" s="116">
        <f t="shared" si="0"/>
        <v>164.7</v>
      </c>
      <c r="M14" s="284">
        <f t="shared" si="0"/>
        <v>164.7</v>
      </c>
    </row>
    <row r="15" spans="1:13" ht="17.25" customHeight="1">
      <c r="A15" s="162" t="s">
        <v>480</v>
      </c>
      <c r="B15" s="23" t="s">
        <v>480</v>
      </c>
      <c r="C15" s="332" t="s">
        <v>734</v>
      </c>
      <c r="D15" s="318" t="s">
        <v>931</v>
      </c>
      <c r="E15" s="11" t="s">
        <v>731</v>
      </c>
      <c r="F15" s="11" t="s">
        <v>735</v>
      </c>
      <c r="G15" s="11"/>
      <c r="H15" s="11"/>
      <c r="I15" s="269">
        <f t="shared" si="0"/>
        <v>1055.8</v>
      </c>
      <c r="J15" s="256">
        <f t="shared" si="0"/>
        <v>164.7</v>
      </c>
      <c r="K15" s="152">
        <f t="shared" si="0"/>
        <v>164.8</v>
      </c>
      <c r="L15" s="152">
        <f t="shared" si="0"/>
        <v>164.7</v>
      </c>
      <c r="M15" s="285">
        <f t="shared" si="0"/>
        <v>164.7</v>
      </c>
    </row>
    <row r="16" spans="1:13" ht="12.75">
      <c r="A16" s="163" t="s">
        <v>379</v>
      </c>
      <c r="B16" s="7" t="s">
        <v>379</v>
      </c>
      <c r="C16" s="333" t="s">
        <v>686</v>
      </c>
      <c r="D16" s="319" t="s">
        <v>931</v>
      </c>
      <c r="E16" s="146" t="s">
        <v>731</v>
      </c>
      <c r="F16" s="146" t="s">
        <v>735</v>
      </c>
      <c r="G16" s="146" t="s">
        <v>96</v>
      </c>
      <c r="H16" s="146"/>
      <c r="I16" s="270">
        <f>'Вед стр расх Пр.2'!G19</f>
        <v>1055.8</v>
      </c>
      <c r="J16" s="257">
        <v>164.7</v>
      </c>
      <c r="K16" s="156">
        <v>164.8</v>
      </c>
      <c r="L16" s="156">
        <v>164.7</v>
      </c>
      <c r="M16" s="286">
        <v>164.7</v>
      </c>
    </row>
    <row r="17" spans="1:13" ht="24" hidden="1">
      <c r="A17" s="164" t="s">
        <v>380</v>
      </c>
      <c r="B17" s="13"/>
      <c r="C17" s="332" t="s">
        <v>475</v>
      </c>
      <c r="D17" s="318"/>
      <c r="E17" s="32" t="s">
        <v>514</v>
      </c>
      <c r="F17" s="32" t="s">
        <v>252</v>
      </c>
      <c r="G17" s="32" t="s">
        <v>17</v>
      </c>
      <c r="H17" s="32" t="s">
        <v>476</v>
      </c>
      <c r="I17" s="224"/>
      <c r="J17" s="258"/>
      <c r="K17" s="211"/>
      <c r="L17" s="211"/>
      <c r="M17" s="246"/>
    </row>
    <row r="18" spans="1:13" ht="12.75" hidden="1">
      <c r="A18" s="165" t="s">
        <v>381</v>
      </c>
      <c r="B18" s="7"/>
      <c r="C18" s="334" t="s">
        <v>493</v>
      </c>
      <c r="D18" s="320"/>
      <c r="E18" s="8" t="s">
        <v>514</v>
      </c>
      <c r="F18" s="8" t="s">
        <v>252</v>
      </c>
      <c r="G18" s="8" t="s">
        <v>17</v>
      </c>
      <c r="H18" s="8" t="s">
        <v>479</v>
      </c>
      <c r="I18" s="224"/>
      <c r="J18" s="258"/>
      <c r="K18" s="211"/>
      <c r="L18" s="211"/>
      <c r="M18" s="246"/>
    </row>
    <row r="19" spans="1:13" ht="12.75" hidden="1">
      <c r="A19" s="165" t="s">
        <v>382</v>
      </c>
      <c r="B19" s="7"/>
      <c r="C19" s="335" t="s">
        <v>253</v>
      </c>
      <c r="D19" s="26"/>
      <c r="E19" s="6" t="s">
        <v>514</v>
      </c>
      <c r="F19" s="6" t="s">
        <v>252</v>
      </c>
      <c r="G19" s="6" t="s">
        <v>17</v>
      </c>
      <c r="H19" s="6" t="s">
        <v>488</v>
      </c>
      <c r="I19" s="224"/>
      <c r="J19" s="258"/>
      <c r="K19" s="211"/>
      <c r="L19" s="211"/>
      <c r="M19" s="246"/>
    </row>
    <row r="20" spans="1:13" ht="12.75" hidden="1">
      <c r="A20" s="165" t="s">
        <v>383</v>
      </c>
      <c r="B20" s="7"/>
      <c r="C20" s="335" t="s">
        <v>254</v>
      </c>
      <c r="D20" s="26"/>
      <c r="E20" s="6" t="s">
        <v>514</v>
      </c>
      <c r="F20" s="6" t="s">
        <v>252</v>
      </c>
      <c r="G20" s="6" t="s">
        <v>17</v>
      </c>
      <c r="H20" s="6" t="s">
        <v>489</v>
      </c>
      <c r="I20" s="224"/>
      <c r="J20" s="258"/>
      <c r="K20" s="211"/>
      <c r="L20" s="211"/>
      <c r="M20" s="246"/>
    </row>
    <row r="21" spans="1:13" ht="38.25" hidden="1">
      <c r="A21" s="161" t="s">
        <v>255</v>
      </c>
      <c r="B21" s="301"/>
      <c r="C21" s="336" t="s">
        <v>1132</v>
      </c>
      <c r="D21" s="317"/>
      <c r="E21" s="149" t="s">
        <v>491</v>
      </c>
      <c r="F21" s="149"/>
      <c r="G21" s="149"/>
      <c r="H21" s="149"/>
      <c r="I21" s="224"/>
      <c r="J21" s="258"/>
      <c r="K21" s="211"/>
      <c r="L21" s="211"/>
      <c r="M21" s="246"/>
    </row>
    <row r="22" spans="1:13" ht="48" customHeight="1">
      <c r="A22" s="161"/>
      <c r="B22" s="370" t="s">
        <v>103</v>
      </c>
      <c r="C22" s="337" t="s">
        <v>281</v>
      </c>
      <c r="D22" s="316" t="s">
        <v>931</v>
      </c>
      <c r="E22" s="10" t="s">
        <v>756</v>
      </c>
      <c r="F22" s="10"/>
      <c r="G22" s="10"/>
      <c r="H22" s="10"/>
      <c r="I22" s="248">
        <f>I23+I25</f>
        <v>2862.6000000000004</v>
      </c>
      <c r="J22" s="255">
        <f>J23+J25</f>
        <v>326.7</v>
      </c>
      <c r="K22" s="116">
        <f>K23+K25</f>
        <v>326.6</v>
      </c>
      <c r="L22" s="116">
        <f>L23+L25</f>
        <v>326.6</v>
      </c>
      <c r="M22" s="284">
        <f>M23+M25</f>
        <v>326.5</v>
      </c>
    </row>
    <row r="23" spans="1:13" ht="14.25" customHeight="1">
      <c r="A23" s="162" t="s">
        <v>517</v>
      </c>
      <c r="B23" s="301" t="s">
        <v>517</v>
      </c>
      <c r="C23" s="332" t="s">
        <v>766</v>
      </c>
      <c r="D23" s="318" t="s">
        <v>931</v>
      </c>
      <c r="E23" s="11" t="s">
        <v>756</v>
      </c>
      <c r="F23" s="11" t="s">
        <v>757</v>
      </c>
      <c r="G23" s="11"/>
      <c r="H23" s="11"/>
      <c r="I23" s="271">
        <f>I24</f>
        <v>840</v>
      </c>
      <c r="J23" s="256">
        <f>J24</f>
        <v>151.5</v>
      </c>
      <c r="K23" s="152">
        <f>K24</f>
        <v>151.6</v>
      </c>
      <c r="L23" s="152">
        <f>L24</f>
        <v>151.5</v>
      </c>
      <c r="M23" s="285">
        <f>M24</f>
        <v>151.5</v>
      </c>
    </row>
    <row r="24" spans="1:13" ht="12.75" customHeight="1">
      <c r="A24" s="162"/>
      <c r="B24" s="7" t="s">
        <v>384</v>
      </c>
      <c r="C24" s="333" t="s">
        <v>686</v>
      </c>
      <c r="D24" s="319" t="s">
        <v>931</v>
      </c>
      <c r="E24" s="146" t="s">
        <v>756</v>
      </c>
      <c r="F24" s="146" t="s">
        <v>757</v>
      </c>
      <c r="G24" s="146" t="s">
        <v>96</v>
      </c>
      <c r="H24" s="11"/>
      <c r="I24" s="270">
        <f>'Вед стр расх Пр.2'!G31</f>
        <v>840</v>
      </c>
      <c r="J24" s="257">
        <v>151.5</v>
      </c>
      <c r="K24" s="156">
        <v>151.6</v>
      </c>
      <c r="L24" s="156">
        <v>151.5</v>
      </c>
      <c r="M24" s="286">
        <v>151.5</v>
      </c>
    </row>
    <row r="25" spans="1:13" ht="25.5" customHeight="1">
      <c r="A25" s="162"/>
      <c r="B25" s="301" t="s">
        <v>394</v>
      </c>
      <c r="C25" s="338" t="s">
        <v>762</v>
      </c>
      <c r="D25" s="318" t="s">
        <v>931</v>
      </c>
      <c r="E25" s="11" t="s">
        <v>756</v>
      </c>
      <c r="F25" s="11" t="s">
        <v>758</v>
      </c>
      <c r="G25" s="146"/>
      <c r="H25" s="11"/>
      <c r="I25" s="271">
        <f>I26+I28</f>
        <v>2022.6000000000001</v>
      </c>
      <c r="J25" s="256">
        <f>J26+J28</f>
        <v>175.2</v>
      </c>
      <c r="K25" s="152">
        <f>K26+K28</f>
        <v>175</v>
      </c>
      <c r="L25" s="152">
        <f>L26+L28</f>
        <v>175.10000000000002</v>
      </c>
      <c r="M25" s="285">
        <f>M26+M28</f>
        <v>175</v>
      </c>
    </row>
    <row r="26" spans="1:13" ht="25.5" customHeight="1">
      <c r="A26" s="162"/>
      <c r="B26" s="23" t="s">
        <v>285</v>
      </c>
      <c r="C26" s="338" t="s">
        <v>174</v>
      </c>
      <c r="D26" s="318" t="s">
        <v>931</v>
      </c>
      <c r="E26" s="11" t="s">
        <v>756</v>
      </c>
      <c r="F26" s="11" t="s">
        <v>655</v>
      </c>
      <c r="G26" s="148"/>
      <c r="H26" s="11"/>
      <c r="I26" s="271">
        <f>I27</f>
        <v>1125.4</v>
      </c>
      <c r="J26" s="256">
        <f>J27</f>
        <v>138.4</v>
      </c>
      <c r="K26" s="152">
        <f>K27</f>
        <v>138.3</v>
      </c>
      <c r="L26" s="152">
        <f>L27</f>
        <v>138.4</v>
      </c>
      <c r="M26" s="285">
        <f>M27</f>
        <v>138.3</v>
      </c>
    </row>
    <row r="27" spans="1:13" ht="12.75" customHeight="1">
      <c r="A27" s="162"/>
      <c r="B27" s="7" t="s">
        <v>287</v>
      </c>
      <c r="C27" s="333" t="s">
        <v>686</v>
      </c>
      <c r="D27" s="319" t="s">
        <v>931</v>
      </c>
      <c r="E27" s="146" t="s">
        <v>756</v>
      </c>
      <c r="F27" s="146" t="s">
        <v>655</v>
      </c>
      <c r="G27" s="146" t="s">
        <v>96</v>
      </c>
      <c r="H27" s="11"/>
      <c r="I27" s="270">
        <f>'Вед стр расх Пр.2'!G22</f>
        <v>1125.4</v>
      </c>
      <c r="J27" s="257">
        <v>138.4</v>
      </c>
      <c r="K27" s="156">
        <v>138.3</v>
      </c>
      <c r="L27" s="156">
        <v>138.4</v>
      </c>
      <c r="M27" s="286">
        <v>138.3</v>
      </c>
    </row>
    <row r="28" spans="1:13" ht="24.75" customHeight="1">
      <c r="A28" s="163" t="s">
        <v>234</v>
      </c>
      <c r="B28" s="23" t="s">
        <v>286</v>
      </c>
      <c r="C28" s="338" t="s">
        <v>175</v>
      </c>
      <c r="D28" s="318" t="s">
        <v>931</v>
      </c>
      <c r="E28" s="11" t="s">
        <v>756</v>
      </c>
      <c r="F28" s="11" t="s">
        <v>656</v>
      </c>
      <c r="G28" s="11"/>
      <c r="H28" s="11"/>
      <c r="I28" s="271">
        <f>I34</f>
        <v>897.2</v>
      </c>
      <c r="J28" s="256">
        <f>J34</f>
        <v>36.8</v>
      </c>
      <c r="K28" s="152">
        <f>K34</f>
        <v>36.7</v>
      </c>
      <c r="L28" s="152">
        <f>L34</f>
        <v>36.7</v>
      </c>
      <c r="M28" s="285">
        <f>M34</f>
        <v>36.7</v>
      </c>
    </row>
    <row r="29" spans="1:13" ht="12.75" hidden="1">
      <c r="A29" s="164" t="s">
        <v>385</v>
      </c>
      <c r="B29" s="302"/>
      <c r="C29" s="332" t="s">
        <v>475</v>
      </c>
      <c r="D29" s="321"/>
      <c r="E29" s="8" t="s">
        <v>491</v>
      </c>
      <c r="F29" s="8" t="s">
        <v>252</v>
      </c>
      <c r="G29" s="8" t="s">
        <v>473</v>
      </c>
      <c r="H29" s="8" t="s">
        <v>476</v>
      </c>
      <c r="I29" s="224"/>
      <c r="J29" s="257"/>
      <c r="K29" s="156"/>
      <c r="L29" s="156"/>
      <c r="M29" s="286"/>
    </row>
    <row r="30" spans="1:13" ht="12.75" hidden="1">
      <c r="A30" s="165" t="s">
        <v>387</v>
      </c>
      <c r="B30" s="7"/>
      <c r="C30" s="334" t="s">
        <v>493</v>
      </c>
      <c r="D30" s="320"/>
      <c r="E30" s="8" t="s">
        <v>491</v>
      </c>
      <c r="F30" s="8" t="s">
        <v>252</v>
      </c>
      <c r="G30" s="8" t="s">
        <v>473</v>
      </c>
      <c r="H30" s="8" t="s">
        <v>479</v>
      </c>
      <c r="I30" s="224"/>
      <c r="J30" s="257"/>
      <c r="K30" s="156"/>
      <c r="L30" s="156"/>
      <c r="M30" s="286"/>
    </row>
    <row r="31" spans="1:13" ht="12.75" hidden="1">
      <c r="A31" s="165" t="s">
        <v>382</v>
      </c>
      <c r="B31" s="7"/>
      <c r="C31" s="335" t="s">
        <v>253</v>
      </c>
      <c r="D31" s="26"/>
      <c r="E31" s="6" t="s">
        <v>491</v>
      </c>
      <c r="F31" s="6" t="s">
        <v>252</v>
      </c>
      <c r="G31" s="6" t="s">
        <v>473</v>
      </c>
      <c r="H31" s="6" t="s">
        <v>488</v>
      </c>
      <c r="I31" s="224"/>
      <c r="J31" s="257"/>
      <c r="K31" s="156"/>
      <c r="L31" s="156"/>
      <c r="M31" s="286"/>
    </row>
    <row r="32" spans="1:13" ht="12.75" hidden="1">
      <c r="A32" s="165" t="s">
        <v>383</v>
      </c>
      <c r="B32" s="7"/>
      <c r="C32" s="335" t="s">
        <v>256</v>
      </c>
      <c r="D32" s="26"/>
      <c r="E32" s="6" t="s">
        <v>491</v>
      </c>
      <c r="F32" s="6" t="s">
        <v>465</v>
      </c>
      <c r="G32" s="6" t="s">
        <v>473</v>
      </c>
      <c r="H32" s="6" t="s">
        <v>725</v>
      </c>
      <c r="I32" s="224"/>
      <c r="J32" s="257"/>
      <c r="K32" s="156"/>
      <c r="L32" s="156"/>
      <c r="M32" s="286"/>
    </row>
    <row r="33" spans="1:13" ht="12.75" hidden="1">
      <c r="A33" s="165" t="s">
        <v>388</v>
      </c>
      <c r="B33" s="7"/>
      <c r="C33" s="335" t="s">
        <v>254</v>
      </c>
      <c r="D33" s="26"/>
      <c r="E33" s="6" t="s">
        <v>491</v>
      </c>
      <c r="F33" s="6" t="s">
        <v>252</v>
      </c>
      <c r="G33" s="6" t="s">
        <v>473</v>
      </c>
      <c r="H33" s="6" t="s">
        <v>489</v>
      </c>
      <c r="I33" s="224"/>
      <c r="J33" s="257"/>
      <c r="K33" s="156"/>
      <c r="L33" s="156"/>
      <c r="M33" s="286"/>
    </row>
    <row r="34" spans="1:13" ht="14.25" customHeight="1">
      <c r="A34" s="163" t="s">
        <v>519</v>
      </c>
      <c r="B34" s="7" t="s">
        <v>288</v>
      </c>
      <c r="C34" s="333" t="s">
        <v>686</v>
      </c>
      <c r="D34" s="319" t="s">
        <v>931</v>
      </c>
      <c r="E34" s="146" t="s">
        <v>756</v>
      </c>
      <c r="F34" s="146" t="s">
        <v>656</v>
      </c>
      <c r="G34" s="146" t="s">
        <v>96</v>
      </c>
      <c r="H34" s="6"/>
      <c r="I34" s="270">
        <f>'Вед стр расх Пр.2'!G27</f>
        <v>897.2</v>
      </c>
      <c r="J34" s="257">
        <v>36.8</v>
      </c>
      <c r="K34" s="156">
        <v>36.7</v>
      </c>
      <c r="L34" s="156">
        <v>36.7</v>
      </c>
      <c r="M34" s="286">
        <v>36.7</v>
      </c>
    </row>
    <row r="35" spans="1:13" ht="24" hidden="1">
      <c r="A35" s="166" t="s">
        <v>386</v>
      </c>
      <c r="B35" s="13"/>
      <c r="C35" s="339" t="s">
        <v>475</v>
      </c>
      <c r="D35" s="318"/>
      <c r="E35" s="32" t="s">
        <v>491</v>
      </c>
      <c r="F35" s="32" t="s">
        <v>252</v>
      </c>
      <c r="G35" s="32" t="s">
        <v>1133</v>
      </c>
      <c r="H35" s="32" t="s">
        <v>476</v>
      </c>
      <c r="I35" s="224"/>
      <c r="J35" s="258"/>
      <c r="K35" s="211"/>
      <c r="L35" s="211"/>
      <c r="M35" s="246"/>
    </row>
    <row r="36" spans="1:13" ht="12.75" hidden="1">
      <c r="A36" s="167" t="s">
        <v>387</v>
      </c>
      <c r="B36" s="7"/>
      <c r="C36" s="340" t="s">
        <v>493</v>
      </c>
      <c r="D36" s="25"/>
      <c r="E36" s="9" t="s">
        <v>491</v>
      </c>
      <c r="F36" s="9" t="s">
        <v>252</v>
      </c>
      <c r="G36" s="9" t="s">
        <v>1133</v>
      </c>
      <c r="H36" s="9" t="s">
        <v>479</v>
      </c>
      <c r="I36" s="224"/>
      <c r="J36" s="258"/>
      <c r="K36" s="211"/>
      <c r="L36" s="211"/>
      <c r="M36" s="246"/>
    </row>
    <row r="37" spans="1:13" ht="12.75" hidden="1">
      <c r="A37" s="168" t="s">
        <v>382</v>
      </c>
      <c r="B37" s="2"/>
      <c r="C37" s="335" t="s">
        <v>253</v>
      </c>
      <c r="D37" s="26"/>
      <c r="E37" s="6" t="s">
        <v>491</v>
      </c>
      <c r="F37" s="6" t="s">
        <v>252</v>
      </c>
      <c r="G37" s="6" t="s">
        <v>1133</v>
      </c>
      <c r="H37" s="6" t="s">
        <v>488</v>
      </c>
      <c r="I37" s="224"/>
      <c r="J37" s="258"/>
      <c r="K37" s="211"/>
      <c r="L37" s="211"/>
      <c r="M37" s="246"/>
    </row>
    <row r="38" spans="1:13" ht="12.75" hidden="1">
      <c r="A38" s="168" t="s">
        <v>388</v>
      </c>
      <c r="B38" s="2"/>
      <c r="C38" s="335" t="s">
        <v>257</v>
      </c>
      <c r="D38" s="26"/>
      <c r="E38" s="6" t="s">
        <v>491</v>
      </c>
      <c r="F38" s="6" t="s">
        <v>252</v>
      </c>
      <c r="G38" s="6" t="s">
        <v>1133</v>
      </c>
      <c r="H38" s="6" t="s">
        <v>489</v>
      </c>
      <c r="I38" s="224"/>
      <c r="J38" s="258"/>
      <c r="K38" s="211"/>
      <c r="L38" s="211"/>
      <c r="M38" s="246"/>
    </row>
    <row r="39" spans="1:13" ht="51.75" customHeight="1" hidden="1" thickBot="1">
      <c r="A39" s="169" t="s">
        <v>459</v>
      </c>
      <c r="B39" s="301"/>
      <c r="C39" s="336" t="s">
        <v>765</v>
      </c>
      <c r="D39" s="317"/>
      <c r="E39" s="149" t="s">
        <v>490</v>
      </c>
      <c r="F39" s="149"/>
      <c r="G39" s="149"/>
      <c r="H39" s="149"/>
      <c r="I39" s="224"/>
      <c r="J39" s="258"/>
      <c r="K39" s="211"/>
      <c r="L39" s="211"/>
      <c r="M39" s="246"/>
    </row>
    <row r="40" spans="1:13" ht="14.25" customHeight="1">
      <c r="A40" s="169"/>
      <c r="B40" s="370" t="s">
        <v>754</v>
      </c>
      <c r="C40" s="337" t="s">
        <v>760</v>
      </c>
      <c r="D40" s="316" t="s">
        <v>931</v>
      </c>
      <c r="E40" s="10" t="s">
        <v>759</v>
      </c>
      <c r="F40" s="10"/>
      <c r="G40" s="10"/>
      <c r="H40" s="10"/>
      <c r="I40" s="248" t="e">
        <f>I41+I44</f>
        <v>#REF!</v>
      </c>
      <c r="J40" s="255">
        <f>J41+J44</f>
        <v>3292.1</v>
      </c>
      <c r="K40" s="116">
        <f>K41+K44</f>
        <v>3352.7999999999997</v>
      </c>
      <c r="L40" s="116">
        <f>L41+L44</f>
        <v>4791.2</v>
      </c>
      <c r="M40" s="284">
        <f>M41+M44</f>
        <v>3311.7</v>
      </c>
    </row>
    <row r="41" spans="1:13" ht="14.25" customHeight="1">
      <c r="A41" s="162" t="s">
        <v>466</v>
      </c>
      <c r="B41" s="301" t="s">
        <v>466</v>
      </c>
      <c r="C41" s="332" t="s">
        <v>766</v>
      </c>
      <c r="D41" s="318" t="s">
        <v>931</v>
      </c>
      <c r="E41" s="11" t="s">
        <v>759</v>
      </c>
      <c r="F41" s="11" t="s">
        <v>757</v>
      </c>
      <c r="G41" s="11"/>
      <c r="H41" s="150"/>
      <c r="I41" s="271" t="e">
        <f>SUM(I42:I43)</f>
        <v>#REF!</v>
      </c>
      <c r="J41" s="256">
        <f>SUM(J42:J43)</f>
        <v>3127.4</v>
      </c>
      <c r="K41" s="152">
        <f>SUM(K42:K43)</f>
        <v>3188.1</v>
      </c>
      <c r="L41" s="152">
        <f>SUM(L42:L43)</f>
        <v>4626.5</v>
      </c>
      <c r="M41" s="285">
        <f>SUM(M42:M43)</f>
        <v>3147</v>
      </c>
    </row>
    <row r="42" spans="1:13" ht="12.75" customHeight="1">
      <c r="A42" s="162"/>
      <c r="B42" s="7" t="s">
        <v>392</v>
      </c>
      <c r="C42" s="333" t="s">
        <v>686</v>
      </c>
      <c r="D42" s="319" t="s">
        <v>931</v>
      </c>
      <c r="E42" s="146" t="s">
        <v>759</v>
      </c>
      <c r="F42" s="146" t="s">
        <v>757</v>
      </c>
      <c r="G42" s="146" t="s">
        <v>96</v>
      </c>
      <c r="H42" s="150"/>
      <c r="I42" s="270">
        <f>'Вед стр расх Пр.2'!G44</f>
        <v>22203.8</v>
      </c>
      <c r="J42" s="257">
        <v>2691.8</v>
      </c>
      <c r="K42" s="156">
        <v>2768.6</v>
      </c>
      <c r="L42" s="156">
        <v>4207.1</v>
      </c>
      <c r="M42" s="286">
        <v>2727.5</v>
      </c>
    </row>
    <row r="43" spans="1:13" ht="24" customHeight="1">
      <c r="A43" s="162"/>
      <c r="B43" s="7" t="s">
        <v>520</v>
      </c>
      <c r="C43" s="333" t="s">
        <v>50</v>
      </c>
      <c r="D43" s="319" t="s">
        <v>931</v>
      </c>
      <c r="E43" s="146" t="s">
        <v>759</v>
      </c>
      <c r="F43" s="146" t="s">
        <v>757</v>
      </c>
      <c r="G43" s="146" t="s">
        <v>737</v>
      </c>
      <c r="H43" s="150"/>
      <c r="I43" s="270" t="e">
        <f>'Вед стр расх Пр.2'!#REF!</f>
        <v>#REF!</v>
      </c>
      <c r="J43" s="257">
        <v>435.6</v>
      </c>
      <c r="K43" s="156">
        <v>419.5</v>
      </c>
      <c r="L43" s="156">
        <v>419.4</v>
      </c>
      <c r="M43" s="286">
        <v>419.5</v>
      </c>
    </row>
    <row r="44" spans="1:13" ht="12.75">
      <c r="A44" s="163" t="s">
        <v>392</v>
      </c>
      <c r="B44" s="23" t="s">
        <v>823</v>
      </c>
      <c r="C44" s="332" t="s">
        <v>233</v>
      </c>
      <c r="D44" s="318" t="s">
        <v>931</v>
      </c>
      <c r="E44" s="11" t="s">
        <v>759</v>
      </c>
      <c r="F44" s="11" t="s">
        <v>761</v>
      </c>
      <c r="G44" s="146"/>
      <c r="H44" s="146"/>
      <c r="I44" s="271">
        <f>I49</f>
        <v>1082.8</v>
      </c>
      <c r="J44" s="256">
        <f>J49</f>
        <v>164.7</v>
      </c>
      <c r="K44" s="152">
        <f>K49</f>
        <v>164.7</v>
      </c>
      <c r="L44" s="152">
        <f>L49</f>
        <v>164.7</v>
      </c>
      <c r="M44" s="285">
        <f>M49</f>
        <v>164.7</v>
      </c>
    </row>
    <row r="45" spans="1:13" ht="12.75" hidden="1">
      <c r="A45" s="166" t="s">
        <v>1124</v>
      </c>
      <c r="B45" s="302"/>
      <c r="C45" s="333" t="s">
        <v>475</v>
      </c>
      <c r="D45" s="26"/>
      <c r="E45" s="6" t="s">
        <v>490</v>
      </c>
      <c r="F45" s="6" t="s">
        <v>252</v>
      </c>
      <c r="G45" s="6" t="s">
        <v>492</v>
      </c>
      <c r="H45" s="6" t="s">
        <v>476</v>
      </c>
      <c r="I45" s="224"/>
      <c r="J45" s="257"/>
      <c r="K45" s="156"/>
      <c r="L45" s="156"/>
      <c r="M45" s="286"/>
    </row>
    <row r="46" spans="1:13" ht="12.75" hidden="1">
      <c r="A46" s="167" t="s">
        <v>691</v>
      </c>
      <c r="B46" s="7"/>
      <c r="C46" s="335" t="s">
        <v>493</v>
      </c>
      <c r="D46" s="26"/>
      <c r="E46" s="6" t="s">
        <v>490</v>
      </c>
      <c r="F46" s="6" t="s">
        <v>252</v>
      </c>
      <c r="G46" s="6" t="s">
        <v>492</v>
      </c>
      <c r="H46" s="6" t="s">
        <v>479</v>
      </c>
      <c r="I46" s="224"/>
      <c r="J46" s="257"/>
      <c r="K46" s="156"/>
      <c r="L46" s="156"/>
      <c r="M46" s="286"/>
    </row>
    <row r="47" spans="1:13" ht="12.75" hidden="1">
      <c r="A47" s="167" t="s">
        <v>382</v>
      </c>
      <c r="B47" s="7"/>
      <c r="C47" s="335" t="s">
        <v>253</v>
      </c>
      <c r="D47" s="26"/>
      <c r="E47" s="6" t="s">
        <v>490</v>
      </c>
      <c r="F47" s="6" t="s">
        <v>252</v>
      </c>
      <c r="G47" s="6" t="s">
        <v>492</v>
      </c>
      <c r="H47" s="6" t="s">
        <v>488</v>
      </c>
      <c r="I47" s="224"/>
      <c r="J47" s="257"/>
      <c r="K47" s="156"/>
      <c r="L47" s="156"/>
      <c r="M47" s="286"/>
    </row>
    <row r="48" spans="1:13" ht="12.75" hidden="1">
      <c r="A48" s="167" t="s">
        <v>383</v>
      </c>
      <c r="B48" s="7"/>
      <c r="C48" s="335" t="s">
        <v>254</v>
      </c>
      <c r="D48" s="26"/>
      <c r="E48" s="6" t="s">
        <v>490</v>
      </c>
      <c r="F48" s="6" t="s">
        <v>252</v>
      </c>
      <c r="G48" s="6" t="s">
        <v>492</v>
      </c>
      <c r="H48" s="6" t="s">
        <v>489</v>
      </c>
      <c r="I48" s="224"/>
      <c r="J48" s="257"/>
      <c r="K48" s="156"/>
      <c r="L48" s="156"/>
      <c r="M48" s="286"/>
    </row>
    <row r="49" spans="1:13" ht="13.5" customHeight="1">
      <c r="A49" s="163" t="s">
        <v>520</v>
      </c>
      <c r="B49" s="7" t="s">
        <v>824</v>
      </c>
      <c r="C49" s="333" t="s">
        <v>686</v>
      </c>
      <c r="D49" s="319" t="s">
        <v>931</v>
      </c>
      <c r="E49" s="146" t="s">
        <v>759</v>
      </c>
      <c r="F49" s="146" t="s">
        <v>761</v>
      </c>
      <c r="G49" s="146" t="s">
        <v>96</v>
      </c>
      <c r="H49" s="6"/>
      <c r="I49" s="270">
        <f>'Вед стр расх Пр.2'!G41</f>
        <v>1082.8</v>
      </c>
      <c r="J49" s="257">
        <v>164.7</v>
      </c>
      <c r="K49" s="156">
        <v>164.7</v>
      </c>
      <c r="L49" s="156">
        <v>164.7</v>
      </c>
      <c r="M49" s="286">
        <v>164.7</v>
      </c>
    </row>
    <row r="50" spans="1:13" ht="24" hidden="1">
      <c r="A50" s="166" t="s">
        <v>521</v>
      </c>
      <c r="B50" s="13"/>
      <c r="C50" s="339" t="s">
        <v>475</v>
      </c>
      <c r="D50" s="318"/>
      <c r="E50" s="32" t="s">
        <v>490</v>
      </c>
      <c r="F50" s="32" t="s">
        <v>252</v>
      </c>
      <c r="G50" s="32" t="s">
        <v>1133</v>
      </c>
      <c r="H50" s="32" t="s">
        <v>476</v>
      </c>
      <c r="I50" s="224"/>
      <c r="J50" s="258"/>
      <c r="K50" s="211"/>
      <c r="L50" s="211"/>
      <c r="M50" s="246"/>
    </row>
    <row r="51" spans="1:13" ht="12.75" hidden="1">
      <c r="A51" s="167" t="s">
        <v>522</v>
      </c>
      <c r="B51" s="7"/>
      <c r="C51" s="340" t="s">
        <v>493</v>
      </c>
      <c r="D51" s="25"/>
      <c r="E51" s="9" t="s">
        <v>490</v>
      </c>
      <c r="F51" s="9" t="s">
        <v>252</v>
      </c>
      <c r="G51" s="9" t="s">
        <v>1133</v>
      </c>
      <c r="H51" s="9" t="s">
        <v>479</v>
      </c>
      <c r="I51" s="224"/>
      <c r="J51" s="258"/>
      <c r="K51" s="211"/>
      <c r="L51" s="211"/>
      <c r="M51" s="246"/>
    </row>
    <row r="52" spans="1:13" ht="12.75" hidden="1">
      <c r="A52" s="168" t="s">
        <v>382</v>
      </c>
      <c r="B52" s="2"/>
      <c r="C52" s="335" t="s">
        <v>253</v>
      </c>
      <c r="D52" s="26"/>
      <c r="E52" s="6" t="s">
        <v>490</v>
      </c>
      <c r="F52" s="6" t="s">
        <v>252</v>
      </c>
      <c r="G52" s="6" t="s">
        <v>1133</v>
      </c>
      <c r="H52" s="6" t="s">
        <v>488</v>
      </c>
      <c r="I52" s="224"/>
      <c r="J52" s="259"/>
      <c r="K52" s="158"/>
      <c r="L52" s="158"/>
      <c r="M52" s="287"/>
    </row>
    <row r="53" spans="1:13" ht="12.75" hidden="1">
      <c r="A53" s="168" t="s">
        <v>383</v>
      </c>
      <c r="B53" s="2"/>
      <c r="C53" s="335" t="s">
        <v>256</v>
      </c>
      <c r="D53" s="26"/>
      <c r="E53" s="6" t="s">
        <v>490</v>
      </c>
      <c r="F53" s="6" t="s">
        <v>465</v>
      </c>
      <c r="G53" s="6" t="s">
        <v>1133</v>
      </c>
      <c r="H53" s="6" t="s">
        <v>725</v>
      </c>
      <c r="I53" s="224"/>
      <c r="J53" s="259"/>
      <c r="K53" s="158"/>
      <c r="L53" s="158"/>
      <c r="M53" s="287"/>
    </row>
    <row r="54" spans="1:13" ht="12.75" hidden="1">
      <c r="A54" s="168" t="s">
        <v>388</v>
      </c>
      <c r="B54" s="2"/>
      <c r="C54" s="335" t="s">
        <v>257</v>
      </c>
      <c r="D54" s="26"/>
      <c r="E54" s="6" t="s">
        <v>490</v>
      </c>
      <c r="F54" s="6" t="s">
        <v>252</v>
      </c>
      <c r="G54" s="6" t="s">
        <v>1133</v>
      </c>
      <c r="H54" s="6" t="s">
        <v>489</v>
      </c>
      <c r="I54" s="224"/>
      <c r="J54" s="259"/>
      <c r="K54" s="158"/>
      <c r="L54" s="158"/>
      <c r="M54" s="287"/>
    </row>
    <row r="55" spans="1:13" ht="12.75" hidden="1">
      <c r="A55" s="167" t="s">
        <v>372</v>
      </c>
      <c r="B55" s="7"/>
      <c r="C55" s="334" t="s">
        <v>497</v>
      </c>
      <c r="D55" s="320"/>
      <c r="E55" s="8" t="s">
        <v>490</v>
      </c>
      <c r="F55" s="8" t="s">
        <v>252</v>
      </c>
      <c r="G55" s="8" t="s">
        <v>1133</v>
      </c>
      <c r="H55" s="8" t="s">
        <v>726</v>
      </c>
      <c r="I55" s="224"/>
      <c r="J55" s="258"/>
      <c r="K55" s="211"/>
      <c r="L55" s="211"/>
      <c r="M55" s="246"/>
    </row>
    <row r="56" spans="1:13" ht="12.75" hidden="1">
      <c r="A56" s="170" t="s">
        <v>382</v>
      </c>
      <c r="B56" s="19"/>
      <c r="C56" s="341" t="s">
        <v>258</v>
      </c>
      <c r="D56" s="322"/>
      <c r="E56" s="35" t="s">
        <v>490</v>
      </c>
      <c r="F56" s="35" t="s">
        <v>252</v>
      </c>
      <c r="G56" s="35" t="s">
        <v>1133</v>
      </c>
      <c r="H56" s="5" t="s">
        <v>727</v>
      </c>
      <c r="I56" s="224"/>
      <c r="J56" s="259"/>
      <c r="K56" s="158"/>
      <c r="L56" s="158"/>
      <c r="M56" s="287"/>
    </row>
    <row r="57" spans="1:13" ht="12.75" hidden="1">
      <c r="A57" s="170" t="s">
        <v>383</v>
      </c>
      <c r="B57" s="19"/>
      <c r="C57" s="341" t="s">
        <v>259</v>
      </c>
      <c r="D57" s="322"/>
      <c r="E57" s="35" t="s">
        <v>490</v>
      </c>
      <c r="F57" s="35" t="s">
        <v>252</v>
      </c>
      <c r="G57" s="35" t="s">
        <v>1133</v>
      </c>
      <c r="H57" s="5" t="s">
        <v>728</v>
      </c>
      <c r="I57" s="224"/>
      <c r="J57" s="259"/>
      <c r="K57" s="158"/>
      <c r="L57" s="158"/>
      <c r="M57" s="287"/>
    </row>
    <row r="58" spans="1:13" ht="12.75" hidden="1">
      <c r="A58" s="171" t="s">
        <v>388</v>
      </c>
      <c r="B58" s="303"/>
      <c r="C58" s="341" t="s">
        <v>260</v>
      </c>
      <c r="D58" s="322"/>
      <c r="E58" s="5" t="s">
        <v>490</v>
      </c>
      <c r="F58" s="5" t="s">
        <v>252</v>
      </c>
      <c r="G58" s="5" t="s">
        <v>1133</v>
      </c>
      <c r="H58" s="5" t="s">
        <v>729</v>
      </c>
      <c r="I58" s="224"/>
      <c r="J58" s="259"/>
      <c r="K58" s="158"/>
      <c r="L58" s="158"/>
      <c r="M58" s="287"/>
    </row>
    <row r="59" spans="1:13" ht="14.25" customHeight="1" hidden="1" thickBot="1">
      <c r="A59" s="171" t="s">
        <v>389</v>
      </c>
      <c r="B59" s="303"/>
      <c r="C59" s="341" t="s">
        <v>261</v>
      </c>
      <c r="D59" s="322"/>
      <c r="E59" s="5" t="s">
        <v>490</v>
      </c>
      <c r="F59" s="5" t="s">
        <v>252</v>
      </c>
      <c r="G59" s="5" t="s">
        <v>1133</v>
      </c>
      <c r="H59" s="5" t="s">
        <v>730</v>
      </c>
      <c r="I59" s="224"/>
      <c r="J59" s="259"/>
      <c r="K59" s="158"/>
      <c r="L59" s="158"/>
      <c r="M59" s="287"/>
    </row>
    <row r="60" spans="1:13" ht="12.75" hidden="1">
      <c r="A60" s="171" t="s">
        <v>390</v>
      </c>
      <c r="B60" s="303"/>
      <c r="C60" s="341" t="s">
        <v>262</v>
      </c>
      <c r="D60" s="322"/>
      <c r="E60" s="5" t="s">
        <v>490</v>
      </c>
      <c r="F60" s="5" t="s">
        <v>252</v>
      </c>
      <c r="G60" s="5" t="s">
        <v>1133</v>
      </c>
      <c r="H60" s="5" t="s">
        <v>94</v>
      </c>
      <c r="I60" s="224"/>
      <c r="J60" s="259"/>
      <c r="K60" s="158"/>
      <c r="L60" s="158"/>
      <c r="M60" s="287"/>
    </row>
    <row r="61" spans="1:13" ht="12.75" hidden="1">
      <c r="A61" s="171" t="s">
        <v>391</v>
      </c>
      <c r="B61" s="303"/>
      <c r="C61" s="341" t="s">
        <v>263</v>
      </c>
      <c r="D61" s="322"/>
      <c r="E61" s="5" t="s">
        <v>490</v>
      </c>
      <c r="F61" s="5" t="s">
        <v>252</v>
      </c>
      <c r="G61" s="5" t="s">
        <v>1133</v>
      </c>
      <c r="H61" s="5" t="s">
        <v>95</v>
      </c>
      <c r="I61" s="224"/>
      <c r="J61" s="259"/>
      <c r="K61" s="158"/>
      <c r="L61" s="158"/>
      <c r="M61" s="287"/>
    </row>
    <row r="62" spans="1:13" ht="12.75" hidden="1">
      <c r="A62" s="167" t="s">
        <v>373</v>
      </c>
      <c r="B62" s="7"/>
      <c r="C62" s="334" t="s">
        <v>538</v>
      </c>
      <c r="D62" s="320"/>
      <c r="E62" s="8" t="s">
        <v>490</v>
      </c>
      <c r="F62" s="8" t="s">
        <v>252</v>
      </c>
      <c r="G62" s="8" t="s">
        <v>1133</v>
      </c>
      <c r="H62" s="8" t="s">
        <v>501</v>
      </c>
      <c r="I62" s="224"/>
      <c r="J62" s="258"/>
      <c r="K62" s="211"/>
      <c r="L62" s="211"/>
      <c r="M62" s="246"/>
    </row>
    <row r="63" spans="1:13" ht="16.5" customHeight="1" hidden="1" thickBot="1">
      <c r="A63" s="166" t="s">
        <v>374</v>
      </c>
      <c r="B63" s="13"/>
      <c r="C63" s="339" t="s">
        <v>478</v>
      </c>
      <c r="D63" s="323"/>
      <c r="E63" s="66" t="s">
        <v>490</v>
      </c>
      <c r="F63" s="32" t="s">
        <v>252</v>
      </c>
      <c r="G63" s="66" t="s">
        <v>1133</v>
      </c>
      <c r="H63" s="66" t="s">
        <v>494</v>
      </c>
      <c r="I63" s="224"/>
      <c r="J63" s="258"/>
      <c r="K63" s="211"/>
      <c r="L63" s="211"/>
      <c r="M63" s="246"/>
    </row>
    <row r="64" spans="1:13" ht="15.75" customHeight="1" hidden="1" thickBot="1">
      <c r="A64" s="167" t="s">
        <v>375</v>
      </c>
      <c r="B64" s="7"/>
      <c r="C64" s="335" t="s">
        <v>456</v>
      </c>
      <c r="D64" s="26"/>
      <c r="E64" s="6" t="s">
        <v>490</v>
      </c>
      <c r="F64" s="6" t="s">
        <v>252</v>
      </c>
      <c r="G64" s="6" t="s">
        <v>1133</v>
      </c>
      <c r="H64" s="6" t="s">
        <v>498</v>
      </c>
      <c r="I64" s="224"/>
      <c r="J64" s="258"/>
      <c r="K64" s="211"/>
      <c r="L64" s="211"/>
      <c r="M64" s="246"/>
    </row>
    <row r="65" spans="1:13" ht="15" customHeight="1" hidden="1" thickBot="1">
      <c r="A65" s="167" t="s">
        <v>376</v>
      </c>
      <c r="B65" s="7"/>
      <c r="C65" s="335" t="s">
        <v>457</v>
      </c>
      <c r="D65" s="26"/>
      <c r="E65" s="6" t="s">
        <v>490</v>
      </c>
      <c r="F65" s="6" t="s">
        <v>252</v>
      </c>
      <c r="G65" s="6" t="s">
        <v>1133</v>
      </c>
      <c r="H65" s="6" t="s">
        <v>499</v>
      </c>
      <c r="I65" s="224"/>
      <c r="J65" s="258"/>
      <c r="K65" s="211"/>
      <c r="L65" s="211"/>
      <c r="M65" s="246"/>
    </row>
    <row r="66" spans="1:13" ht="15" customHeight="1">
      <c r="A66" s="167"/>
      <c r="B66" s="370" t="s">
        <v>1056</v>
      </c>
      <c r="C66" s="337" t="s">
        <v>682</v>
      </c>
      <c r="D66" s="316" t="s">
        <v>931</v>
      </c>
      <c r="E66" s="10" t="s">
        <v>684</v>
      </c>
      <c r="F66" s="238"/>
      <c r="G66" s="238"/>
      <c r="H66" s="239"/>
      <c r="I66" s="248" t="e">
        <f>I67+I89+I99</f>
        <v>#REF!</v>
      </c>
      <c r="J66" s="253">
        <f>J67+J89+J99+J104</f>
        <v>125</v>
      </c>
      <c r="K66" s="228">
        <f>K67+K89+K99+K104</f>
        <v>125</v>
      </c>
      <c r="L66" s="228">
        <f>L67+L89+L99+L104</f>
        <v>125</v>
      </c>
      <c r="M66" s="282">
        <f>M67+M89+M99+M104</f>
        <v>125</v>
      </c>
    </row>
    <row r="67" spans="1:13" ht="24.75" customHeight="1">
      <c r="A67" s="167"/>
      <c r="B67" s="23" t="s">
        <v>1057</v>
      </c>
      <c r="C67" s="332" t="s">
        <v>683</v>
      </c>
      <c r="D67" s="318" t="s">
        <v>931</v>
      </c>
      <c r="E67" s="11" t="s">
        <v>684</v>
      </c>
      <c r="F67" s="85" t="s">
        <v>449</v>
      </c>
      <c r="G67" s="11"/>
      <c r="H67" s="84"/>
      <c r="I67" s="271" t="e">
        <f>I88</f>
        <v>#REF!</v>
      </c>
      <c r="J67" s="256">
        <f>J88</f>
        <v>0</v>
      </c>
      <c r="K67" s="152">
        <f>K88</f>
        <v>0</v>
      </c>
      <c r="L67" s="152">
        <f>L88</f>
        <v>0</v>
      </c>
      <c r="M67" s="285">
        <f>M88</f>
        <v>0</v>
      </c>
    </row>
    <row r="68" spans="1:13" ht="22.5" customHeight="1" hidden="1" thickBot="1">
      <c r="A68" s="167"/>
      <c r="B68" s="7"/>
      <c r="C68" s="340" t="s">
        <v>493</v>
      </c>
      <c r="D68" s="25"/>
      <c r="E68" s="9" t="s">
        <v>490</v>
      </c>
      <c r="F68" s="9" t="s">
        <v>198</v>
      </c>
      <c r="G68" s="9"/>
      <c r="H68" s="8" t="s">
        <v>479</v>
      </c>
      <c r="I68" s="224"/>
      <c r="J68" s="260"/>
      <c r="K68" s="229"/>
      <c r="L68" s="229"/>
      <c r="M68" s="288"/>
    </row>
    <row r="69" spans="1:13" ht="15" customHeight="1" hidden="1">
      <c r="A69" s="167"/>
      <c r="B69" s="7"/>
      <c r="C69" s="335" t="s">
        <v>253</v>
      </c>
      <c r="D69" s="26"/>
      <c r="E69" s="6" t="s">
        <v>490</v>
      </c>
      <c r="F69" s="6" t="s">
        <v>198</v>
      </c>
      <c r="G69" s="6"/>
      <c r="H69" s="6" t="s">
        <v>488</v>
      </c>
      <c r="I69" s="224"/>
      <c r="J69" s="260"/>
      <c r="K69" s="229"/>
      <c r="L69" s="229"/>
      <c r="M69" s="288"/>
    </row>
    <row r="70" spans="1:13" ht="15" customHeight="1" hidden="1">
      <c r="A70" s="167"/>
      <c r="B70" s="7"/>
      <c r="C70" s="335" t="s">
        <v>254</v>
      </c>
      <c r="D70" s="26"/>
      <c r="E70" s="6" t="s">
        <v>490</v>
      </c>
      <c r="F70" s="6" t="s">
        <v>198</v>
      </c>
      <c r="G70" s="6"/>
      <c r="H70" s="6" t="s">
        <v>489</v>
      </c>
      <c r="I70" s="224"/>
      <c r="J70" s="260"/>
      <c r="K70" s="229"/>
      <c r="L70" s="229"/>
      <c r="M70" s="288"/>
    </row>
    <row r="71" spans="1:13" ht="15" customHeight="1" hidden="1">
      <c r="A71" s="167"/>
      <c r="B71" s="7"/>
      <c r="C71" s="334" t="s">
        <v>497</v>
      </c>
      <c r="D71" s="320"/>
      <c r="E71" s="8" t="s">
        <v>490</v>
      </c>
      <c r="F71" s="8" t="s">
        <v>252</v>
      </c>
      <c r="G71" s="8" t="s">
        <v>1133</v>
      </c>
      <c r="H71" s="8" t="s">
        <v>726</v>
      </c>
      <c r="I71" s="224"/>
      <c r="J71" s="260"/>
      <c r="K71" s="229"/>
      <c r="L71" s="229"/>
      <c r="M71" s="288"/>
    </row>
    <row r="72" spans="1:13" ht="15" customHeight="1" hidden="1">
      <c r="A72" s="167"/>
      <c r="B72" s="7"/>
      <c r="C72" s="341" t="s">
        <v>258</v>
      </c>
      <c r="D72" s="322"/>
      <c r="E72" s="35" t="s">
        <v>490</v>
      </c>
      <c r="F72" s="35" t="s">
        <v>252</v>
      </c>
      <c r="G72" s="35" t="s">
        <v>1133</v>
      </c>
      <c r="H72" s="5" t="s">
        <v>727</v>
      </c>
      <c r="I72" s="224"/>
      <c r="J72" s="260"/>
      <c r="K72" s="229"/>
      <c r="L72" s="229"/>
      <c r="M72" s="288"/>
    </row>
    <row r="73" spans="1:13" ht="15" customHeight="1" hidden="1">
      <c r="A73" s="167"/>
      <c r="B73" s="7"/>
      <c r="C73" s="341" t="s">
        <v>259</v>
      </c>
      <c r="D73" s="322"/>
      <c r="E73" s="35" t="s">
        <v>490</v>
      </c>
      <c r="F73" s="35" t="s">
        <v>252</v>
      </c>
      <c r="G73" s="35" t="s">
        <v>1133</v>
      </c>
      <c r="H73" s="5" t="s">
        <v>728</v>
      </c>
      <c r="I73" s="224"/>
      <c r="J73" s="260"/>
      <c r="K73" s="229"/>
      <c r="L73" s="229"/>
      <c r="M73" s="288"/>
    </row>
    <row r="74" spans="1:13" ht="15" customHeight="1" hidden="1">
      <c r="A74" s="167"/>
      <c r="B74" s="7"/>
      <c r="C74" s="341" t="s">
        <v>263</v>
      </c>
      <c r="D74" s="322"/>
      <c r="E74" s="5" t="s">
        <v>490</v>
      </c>
      <c r="F74" s="5" t="s">
        <v>252</v>
      </c>
      <c r="G74" s="5" t="s">
        <v>1133</v>
      </c>
      <c r="H74" s="5" t="s">
        <v>95</v>
      </c>
      <c r="I74" s="224"/>
      <c r="J74" s="260"/>
      <c r="K74" s="229"/>
      <c r="L74" s="229"/>
      <c r="M74" s="288"/>
    </row>
    <row r="75" spans="1:13" ht="15" customHeight="1" hidden="1">
      <c r="A75" s="167"/>
      <c r="B75" s="7"/>
      <c r="C75" s="335"/>
      <c r="D75" s="26"/>
      <c r="E75" s="4"/>
      <c r="F75" s="6"/>
      <c r="G75" s="6"/>
      <c r="H75" s="6"/>
      <c r="I75" s="224"/>
      <c r="J75" s="260"/>
      <c r="K75" s="229"/>
      <c r="L75" s="229"/>
      <c r="M75" s="288"/>
    </row>
    <row r="76" spans="1:13" ht="15" customHeight="1" hidden="1">
      <c r="A76" s="167"/>
      <c r="B76" s="7"/>
      <c r="C76" s="335"/>
      <c r="D76" s="26"/>
      <c r="E76" s="4"/>
      <c r="F76" s="6"/>
      <c r="G76" s="6"/>
      <c r="H76" s="6"/>
      <c r="I76" s="224"/>
      <c r="J76" s="260"/>
      <c r="K76" s="229"/>
      <c r="L76" s="229"/>
      <c r="M76" s="288"/>
    </row>
    <row r="77" spans="1:13" ht="15" customHeight="1" hidden="1">
      <c r="A77" s="167"/>
      <c r="B77" s="7"/>
      <c r="C77" s="339" t="s">
        <v>478</v>
      </c>
      <c r="D77" s="323"/>
      <c r="E77" s="36" t="s">
        <v>101</v>
      </c>
      <c r="F77" s="32"/>
      <c r="G77" s="66"/>
      <c r="H77" s="66" t="s">
        <v>494</v>
      </c>
      <c r="I77" s="224"/>
      <c r="J77" s="260"/>
      <c r="K77" s="229"/>
      <c r="L77" s="229"/>
      <c r="M77" s="288"/>
    </row>
    <row r="78" spans="1:13" ht="15" customHeight="1" hidden="1">
      <c r="A78" s="167"/>
      <c r="B78" s="7"/>
      <c r="C78" s="335" t="s">
        <v>456</v>
      </c>
      <c r="D78" s="26"/>
      <c r="E78" s="6" t="s">
        <v>490</v>
      </c>
      <c r="F78" s="6" t="s">
        <v>252</v>
      </c>
      <c r="G78" s="6" t="s">
        <v>1133</v>
      </c>
      <c r="H78" s="6" t="s">
        <v>498</v>
      </c>
      <c r="I78" s="224"/>
      <c r="J78" s="260"/>
      <c r="K78" s="229"/>
      <c r="L78" s="229"/>
      <c r="M78" s="288"/>
    </row>
    <row r="79" spans="1:13" ht="15" customHeight="1" hidden="1">
      <c r="A79" s="167"/>
      <c r="B79" s="7"/>
      <c r="C79" s="335" t="s">
        <v>457</v>
      </c>
      <c r="D79" s="26"/>
      <c r="E79" s="4" t="s">
        <v>101</v>
      </c>
      <c r="F79" s="6"/>
      <c r="G79" s="6"/>
      <c r="H79" s="6" t="s">
        <v>499</v>
      </c>
      <c r="I79" s="224"/>
      <c r="J79" s="260"/>
      <c r="K79" s="229"/>
      <c r="L79" s="229"/>
      <c r="M79" s="288"/>
    </row>
    <row r="80" spans="1:13" ht="27.75" customHeight="1" hidden="1">
      <c r="A80" s="167"/>
      <c r="B80" s="7"/>
      <c r="C80" s="336" t="s">
        <v>552</v>
      </c>
      <c r="D80" s="26"/>
      <c r="E80" s="151" t="s">
        <v>553</v>
      </c>
      <c r="F80" s="151"/>
      <c r="G80" s="151"/>
      <c r="H80" s="151"/>
      <c r="I80" s="224"/>
      <c r="J80" s="258"/>
      <c r="K80" s="211"/>
      <c r="L80" s="211"/>
      <c r="M80" s="246"/>
    </row>
    <row r="81" spans="1:13" ht="28.5" customHeight="1" hidden="1">
      <c r="A81" s="167"/>
      <c r="B81" s="7"/>
      <c r="C81" s="332" t="s">
        <v>554</v>
      </c>
      <c r="D81" s="321"/>
      <c r="E81" s="148" t="s">
        <v>553</v>
      </c>
      <c r="F81" s="148" t="s">
        <v>559</v>
      </c>
      <c r="G81" s="148"/>
      <c r="H81" s="148"/>
      <c r="I81" s="224"/>
      <c r="J81" s="258"/>
      <c r="K81" s="211"/>
      <c r="L81" s="211"/>
      <c r="M81" s="246"/>
    </row>
    <row r="82" spans="1:13" ht="20.25" customHeight="1" hidden="1">
      <c r="A82" s="167"/>
      <c r="B82" s="7"/>
      <c r="C82" s="342" t="s">
        <v>555</v>
      </c>
      <c r="D82" s="26"/>
      <c r="E82" s="6" t="s">
        <v>553</v>
      </c>
      <c r="F82" s="6" t="s">
        <v>559</v>
      </c>
      <c r="G82" s="6" t="s">
        <v>556</v>
      </c>
      <c r="H82" s="6"/>
      <c r="I82" s="224"/>
      <c r="J82" s="258"/>
      <c r="K82" s="211"/>
      <c r="L82" s="211"/>
      <c r="M82" s="246"/>
    </row>
    <row r="83" spans="1:13" ht="15" customHeight="1" hidden="1">
      <c r="A83" s="167"/>
      <c r="B83" s="7"/>
      <c r="C83" s="342" t="s">
        <v>557</v>
      </c>
      <c r="D83" s="26"/>
      <c r="E83" s="6" t="s">
        <v>553</v>
      </c>
      <c r="F83" s="6" t="s">
        <v>559</v>
      </c>
      <c r="G83" s="6" t="s">
        <v>558</v>
      </c>
      <c r="H83" s="6"/>
      <c r="I83" s="224"/>
      <c r="J83" s="258"/>
      <c r="K83" s="211"/>
      <c r="L83" s="211"/>
      <c r="M83" s="246"/>
    </row>
    <row r="84" spans="1:13" ht="20.25" customHeight="1" hidden="1">
      <c r="A84" s="167"/>
      <c r="B84" s="7"/>
      <c r="C84" s="336" t="s">
        <v>742</v>
      </c>
      <c r="D84" s="26"/>
      <c r="E84" s="151" t="s">
        <v>500</v>
      </c>
      <c r="F84" s="6"/>
      <c r="G84" s="6"/>
      <c r="H84" s="6"/>
      <c r="I84" s="224"/>
      <c r="J84" s="258"/>
      <c r="K84" s="211"/>
      <c r="L84" s="211"/>
      <c r="M84" s="246"/>
    </row>
    <row r="85" spans="1:13" ht="15" customHeight="1" hidden="1">
      <c r="A85" s="167"/>
      <c r="B85" s="7"/>
      <c r="C85" s="335" t="s">
        <v>1143</v>
      </c>
      <c r="D85" s="26"/>
      <c r="E85" s="147" t="s">
        <v>500</v>
      </c>
      <c r="F85" s="147" t="s">
        <v>470</v>
      </c>
      <c r="G85" s="6"/>
      <c r="H85" s="6"/>
      <c r="I85" s="224"/>
      <c r="J85" s="258"/>
      <c r="K85" s="211"/>
      <c r="L85" s="211"/>
      <c r="M85" s="246"/>
    </row>
    <row r="86" spans="1:13" ht="15" customHeight="1" hidden="1" thickBot="1">
      <c r="A86" s="167"/>
      <c r="B86" s="7"/>
      <c r="C86" s="335" t="s">
        <v>1135</v>
      </c>
      <c r="D86" s="26"/>
      <c r="E86" s="6" t="s">
        <v>500</v>
      </c>
      <c r="F86" s="6" t="s">
        <v>470</v>
      </c>
      <c r="G86" s="6"/>
      <c r="H86" s="6"/>
      <c r="I86" s="224"/>
      <c r="J86" s="258"/>
      <c r="K86" s="211"/>
      <c r="L86" s="211"/>
      <c r="M86" s="246"/>
    </row>
    <row r="87" spans="1:13" ht="26.25" customHeight="1" hidden="1" thickBot="1">
      <c r="A87" s="169" t="s">
        <v>709</v>
      </c>
      <c r="B87" s="301"/>
      <c r="C87" s="336" t="s">
        <v>708</v>
      </c>
      <c r="D87" s="317"/>
      <c r="E87" s="149" t="s">
        <v>714</v>
      </c>
      <c r="F87" s="149"/>
      <c r="G87" s="149"/>
      <c r="H87" s="149"/>
      <c r="I87" s="224"/>
      <c r="J87" s="258"/>
      <c r="K87" s="211"/>
      <c r="L87" s="211"/>
      <c r="M87" s="246"/>
    </row>
    <row r="88" spans="1:13" ht="13.5" customHeight="1">
      <c r="A88" s="169"/>
      <c r="B88" s="7" t="s">
        <v>710</v>
      </c>
      <c r="C88" s="333" t="s">
        <v>686</v>
      </c>
      <c r="D88" s="319" t="s">
        <v>931</v>
      </c>
      <c r="E88" s="146" t="s">
        <v>684</v>
      </c>
      <c r="F88" s="146" t="s">
        <v>449</v>
      </c>
      <c r="G88" s="146" t="s">
        <v>96</v>
      </c>
      <c r="H88" s="149"/>
      <c r="I88" s="270" t="e">
        <f>'Вед стр расх Пр.2'!#REF!</f>
        <v>#REF!</v>
      </c>
      <c r="J88" s="257">
        <v>0</v>
      </c>
      <c r="K88" s="156">
        <v>0</v>
      </c>
      <c r="L88" s="156">
        <v>0</v>
      </c>
      <c r="M88" s="286">
        <v>0</v>
      </c>
    </row>
    <row r="89" spans="1:13" ht="57" customHeight="1">
      <c r="A89" s="162" t="s">
        <v>1057</v>
      </c>
      <c r="B89" s="23" t="s">
        <v>1058</v>
      </c>
      <c r="C89" s="332" t="s">
        <v>685</v>
      </c>
      <c r="D89" s="318" t="s">
        <v>931</v>
      </c>
      <c r="E89" s="11" t="s">
        <v>684</v>
      </c>
      <c r="F89" s="85" t="s">
        <v>450</v>
      </c>
      <c r="G89" s="241"/>
      <c r="H89" s="11"/>
      <c r="I89" s="271">
        <f>I90</f>
        <v>95.9</v>
      </c>
      <c r="J89" s="256">
        <f>J90</f>
        <v>125</v>
      </c>
      <c r="K89" s="152">
        <f>K90</f>
        <v>125</v>
      </c>
      <c r="L89" s="152">
        <f>L90</f>
        <v>125</v>
      </c>
      <c r="M89" s="285">
        <f>M90</f>
        <v>125</v>
      </c>
    </row>
    <row r="90" spans="1:13" ht="14.25" customHeight="1">
      <c r="A90" s="163" t="s">
        <v>710</v>
      </c>
      <c r="B90" s="7" t="s">
        <v>1059</v>
      </c>
      <c r="C90" s="333" t="s">
        <v>686</v>
      </c>
      <c r="D90" s="319" t="s">
        <v>931</v>
      </c>
      <c r="E90" s="146" t="s">
        <v>684</v>
      </c>
      <c r="F90" s="146" t="s">
        <v>450</v>
      </c>
      <c r="G90" s="146" t="s">
        <v>96</v>
      </c>
      <c r="H90" s="146"/>
      <c r="I90" s="270">
        <f>'Вед стр расх Пр.2'!G91</f>
        <v>95.9</v>
      </c>
      <c r="J90" s="257">
        <v>125</v>
      </c>
      <c r="K90" s="156">
        <v>125</v>
      </c>
      <c r="L90" s="156">
        <v>125</v>
      </c>
      <c r="M90" s="286">
        <v>125</v>
      </c>
    </row>
    <row r="91" spans="1:13" ht="24" hidden="1">
      <c r="A91" s="166" t="s">
        <v>711</v>
      </c>
      <c r="B91" s="13"/>
      <c r="C91" s="332" t="s">
        <v>475</v>
      </c>
      <c r="D91" s="323"/>
      <c r="E91" s="32" t="s">
        <v>714</v>
      </c>
      <c r="F91" s="32" t="s">
        <v>18</v>
      </c>
      <c r="G91" s="32" t="s">
        <v>479</v>
      </c>
      <c r="H91" s="32" t="s">
        <v>476</v>
      </c>
      <c r="I91" s="224"/>
      <c r="J91" s="258"/>
      <c r="K91" s="211"/>
      <c r="L91" s="211"/>
      <c r="M91" s="246"/>
    </row>
    <row r="92" spans="1:13" ht="12.75" hidden="1">
      <c r="A92" s="167" t="s">
        <v>19</v>
      </c>
      <c r="B92" s="7"/>
      <c r="C92" s="334" t="s">
        <v>497</v>
      </c>
      <c r="D92" s="26"/>
      <c r="E92" s="6" t="s">
        <v>714</v>
      </c>
      <c r="F92" s="6" t="s">
        <v>18</v>
      </c>
      <c r="G92" s="6" t="s">
        <v>479</v>
      </c>
      <c r="H92" s="6" t="s">
        <v>726</v>
      </c>
      <c r="I92" s="224"/>
      <c r="J92" s="258"/>
      <c r="K92" s="211"/>
      <c r="L92" s="211"/>
      <c r="M92" s="246"/>
    </row>
    <row r="93" spans="1:13" ht="12.75" hidden="1">
      <c r="A93" s="172" t="s">
        <v>382</v>
      </c>
      <c r="B93" s="19"/>
      <c r="C93" s="341" t="s">
        <v>263</v>
      </c>
      <c r="D93" s="26"/>
      <c r="E93" s="6" t="s">
        <v>714</v>
      </c>
      <c r="F93" s="6" t="s">
        <v>18</v>
      </c>
      <c r="G93" s="6" t="s">
        <v>479</v>
      </c>
      <c r="H93" s="6" t="s">
        <v>95</v>
      </c>
      <c r="I93" s="224"/>
      <c r="J93" s="258"/>
      <c r="K93" s="211"/>
      <c r="L93" s="211"/>
      <c r="M93" s="246"/>
    </row>
    <row r="94" spans="1:13" ht="12.75" hidden="1">
      <c r="A94" s="162" t="s">
        <v>1057</v>
      </c>
      <c r="B94" s="301"/>
      <c r="C94" s="343" t="s">
        <v>1143</v>
      </c>
      <c r="D94" s="318"/>
      <c r="E94" s="11" t="s">
        <v>500</v>
      </c>
      <c r="F94" s="11" t="s">
        <v>470</v>
      </c>
      <c r="G94" s="150"/>
      <c r="H94" s="150"/>
      <c r="I94" s="224"/>
      <c r="J94" s="258"/>
      <c r="K94" s="211"/>
      <c r="L94" s="211"/>
      <c r="M94" s="246"/>
    </row>
    <row r="95" spans="1:13" ht="12.75" hidden="1">
      <c r="A95" s="163" t="s">
        <v>710</v>
      </c>
      <c r="B95" s="301"/>
      <c r="C95" s="339" t="s">
        <v>1135</v>
      </c>
      <c r="D95" s="321"/>
      <c r="E95" s="148" t="s">
        <v>500</v>
      </c>
      <c r="F95" s="148" t="s">
        <v>1125</v>
      </c>
      <c r="G95" s="148" t="s">
        <v>1134</v>
      </c>
      <c r="H95" s="146"/>
      <c r="I95" s="224"/>
      <c r="J95" s="258"/>
      <c r="K95" s="211"/>
      <c r="L95" s="211"/>
      <c r="M95" s="246"/>
    </row>
    <row r="96" spans="1:13" ht="24" hidden="1">
      <c r="A96" s="166" t="s">
        <v>711</v>
      </c>
      <c r="B96" s="13"/>
      <c r="C96" s="332" t="s">
        <v>475</v>
      </c>
      <c r="D96" s="323"/>
      <c r="E96" s="32" t="s">
        <v>500</v>
      </c>
      <c r="F96" s="32" t="s">
        <v>1125</v>
      </c>
      <c r="G96" s="32" t="s">
        <v>1134</v>
      </c>
      <c r="H96" s="32" t="s">
        <v>476</v>
      </c>
      <c r="I96" s="224"/>
      <c r="J96" s="258"/>
      <c r="K96" s="211"/>
      <c r="L96" s="211"/>
      <c r="M96" s="246"/>
    </row>
    <row r="97" spans="1:13" ht="12.75" hidden="1">
      <c r="A97" s="172" t="s">
        <v>1097</v>
      </c>
      <c r="B97" s="19"/>
      <c r="C97" s="335" t="s">
        <v>455</v>
      </c>
      <c r="D97" s="26"/>
      <c r="E97" s="6" t="s">
        <v>500</v>
      </c>
      <c r="F97" s="6" t="s">
        <v>1125</v>
      </c>
      <c r="G97" s="6" t="s">
        <v>1134</v>
      </c>
      <c r="H97" s="6" t="s">
        <v>501</v>
      </c>
      <c r="I97" s="224"/>
      <c r="J97" s="258"/>
      <c r="K97" s="211"/>
      <c r="L97" s="211"/>
      <c r="M97" s="246"/>
    </row>
    <row r="98" spans="1:13" ht="15" customHeight="1" hidden="1">
      <c r="A98" s="169" t="s">
        <v>1126</v>
      </c>
      <c r="B98" s="301"/>
      <c r="C98" s="336" t="s">
        <v>708</v>
      </c>
      <c r="D98" s="317"/>
      <c r="E98" s="147" t="s">
        <v>714</v>
      </c>
      <c r="F98" s="147"/>
      <c r="G98" s="147"/>
      <c r="H98" s="147"/>
      <c r="I98" s="224"/>
      <c r="J98" s="258"/>
      <c r="K98" s="211"/>
      <c r="L98" s="211"/>
      <c r="M98" s="246"/>
    </row>
    <row r="99" spans="1:13" ht="23.25" customHeight="1">
      <c r="A99" s="162" t="s">
        <v>20</v>
      </c>
      <c r="B99" s="23" t="s">
        <v>80</v>
      </c>
      <c r="C99" s="344" t="s">
        <v>878</v>
      </c>
      <c r="D99" s="318" t="s">
        <v>931</v>
      </c>
      <c r="E99" s="11" t="s">
        <v>684</v>
      </c>
      <c r="F99" s="85" t="s">
        <v>736</v>
      </c>
      <c r="G99" s="11"/>
      <c r="H99" s="11"/>
      <c r="I99" s="271" t="e">
        <f>I100</f>
        <v>#REF!</v>
      </c>
      <c r="J99" s="256">
        <f>J100</f>
        <v>0</v>
      </c>
      <c r="K99" s="152">
        <f>K100</f>
        <v>0</v>
      </c>
      <c r="L99" s="152">
        <f>L100</f>
        <v>0</v>
      </c>
      <c r="M99" s="285">
        <f>M100</f>
        <v>0</v>
      </c>
    </row>
    <row r="100" spans="1:13" ht="16.5" customHeight="1">
      <c r="A100" s="163" t="s">
        <v>1059</v>
      </c>
      <c r="B100" s="7" t="s">
        <v>290</v>
      </c>
      <c r="C100" s="333" t="s">
        <v>686</v>
      </c>
      <c r="D100" s="319" t="s">
        <v>931</v>
      </c>
      <c r="E100" s="146" t="s">
        <v>684</v>
      </c>
      <c r="F100" s="146" t="s">
        <v>736</v>
      </c>
      <c r="G100" s="146" t="s">
        <v>96</v>
      </c>
      <c r="H100" s="146"/>
      <c r="I100" s="270" t="e">
        <f>'Вед стр расх Пр.2'!#REF!</f>
        <v>#REF!</v>
      </c>
      <c r="J100" s="257">
        <v>0</v>
      </c>
      <c r="K100" s="156">
        <v>0</v>
      </c>
      <c r="L100" s="156">
        <v>0</v>
      </c>
      <c r="M100" s="286">
        <v>0</v>
      </c>
    </row>
    <row r="101" spans="1:13" ht="12.75" hidden="1">
      <c r="A101" s="166" t="s">
        <v>21</v>
      </c>
      <c r="B101" s="13"/>
      <c r="C101" s="332" t="s">
        <v>475</v>
      </c>
      <c r="D101" s="323"/>
      <c r="E101" s="32" t="s">
        <v>714</v>
      </c>
      <c r="F101" s="32" t="s">
        <v>118</v>
      </c>
      <c r="G101" s="32" t="s">
        <v>99</v>
      </c>
      <c r="H101" s="32" t="s">
        <v>476</v>
      </c>
      <c r="I101" s="224"/>
      <c r="J101" s="258"/>
      <c r="K101" s="211"/>
      <c r="L101" s="211"/>
      <c r="M101" s="246"/>
    </row>
    <row r="102" spans="1:13" ht="23.25" customHeight="1" hidden="1" thickBot="1">
      <c r="A102" s="173" t="s">
        <v>22</v>
      </c>
      <c r="B102" s="13"/>
      <c r="C102" s="334" t="s">
        <v>712</v>
      </c>
      <c r="D102" s="320"/>
      <c r="E102" s="8" t="s">
        <v>714</v>
      </c>
      <c r="F102" s="8" t="s">
        <v>118</v>
      </c>
      <c r="G102" s="6" t="s">
        <v>99</v>
      </c>
      <c r="H102" s="8" t="s">
        <v>716</v>
      </c>
      <c r="I102" s="224"/>
      <c r="J102" s="258"/>
      <c r="K102" s="211"/>
      <c r="L102" s="211"/>
      <c r="M102" s="246"/>
    </row>
    <row r="103" spans="1:13" ht="33.75" hidden="1">
      <c r="A103" s="174" t="s">
        <v>382</v>
      </c>
      <c r="B103" s="304"/>
      <c r="C103" s="335" t="s">
        <v>713</v>
      </c>
      <c r="D103" s="26"/>
      <c r="E103" s="6" t="s">
        <v>714</v>
      </c>
      <c r="F103" s="6" t="s">
        <v>118</v>
      </c>
      <c r="G103" s="6" t="s">
        <v>99</v>
      </c>
      <c r="H103" s="6" t="s">
        <v>715</v>
      </c>
      <c r="I103" s="224"/>
      <c r="J103" s="258"/>
      <c r="K103" s="211"/>
      <c r="L103" s="211"/>
      <c r="M103" s="246"/>
    </row>
    <row r="104" spans="1:13" ht="24.75" customHeight="1" hidden="1" thickBot="1">
      <c r="A104" s="174"/>
      <c r="B104" s="23" t="s">
        <v>289</v>
      </c>
      <c r="C104" s="332" t="s">
        <v>751</v>
      </c>
      <c r="D104" s="318" t="s">
        <v>931</v>
      </c>
      <c r="E104" s="11" t="s">
        <v>684</v>
      </c>
      <c r="F104" s="11" t="s">
        <v>752</v>
      </c>
      <c r="G104" s="148"/>
      <c r="H104" s="148"/>
      <c r="I104" s="269"/>
      <c r="J104" s="261">
        <f>J105</f>
        <v>0</v>
      </c>
      <c r="K104" s="119">
        <f>K105</f>
        <v>0</v>
      </c>
      <c r="L104" s="119">
        <f>L105</f>
        <v>0</v>
      </c>
      <c r="M104" s="289">
        <f>M105</f>
        <v>0</v>
      </c>
    </row>
    <row r="105" spans="1:13" ht="13.5" customHeight="1" hidden="1" thickBot="1">
      <c r="A105" s="174"/>
      <c r="B105" s="7" t="s">
        <v>291</v>
      </c>
      <c r="C105" s="333" t="s">
        <v>686</v>
      </c>
      <c r="D105" s="319" t="s">
        <v>931</v>
      </c>
      <c r="E105" s="146" t="s">
        <v>684</v>
      </c>
      <c r="F105" s="146" t="s">
        <v>752</v>
      </c>
      <c r="G105" s="146" t="s">
        <v>96</v>
      </c>
      <c r="H105" s="146"/>
      <c r="I105" s="270"/>
      <c r="J105" s="257">
        <v>0</v>
      </c>
      <c r="K105" s="156">
        <v>0</v>
      </c>
      <c r="L105" s="156">
        <v>0</v>
      </c>
      <c r="M105" s="286">
        <v>0</v>
      </c>
    </row>
    <row r="106" spans="1:13" ht="12.75" hidden="1">
      <c r="A106" s="174"/>
      <c r="B106" s="304"/>
      <c r="C106" s="332" t="s">
        <v>475</v>
      </c>
      <c r="D106" s="323"/>
      <c r="E106" s="32" t="s">
        <v>714</v>
      </c>
      <c r="F106" s="8" t="s">
        <v>119</v>
      </c>
      <c r="G106" s="32" t="s">
        <v>99</v>
      </c>
      <c r="H106" s="32" t="s">
        <v>476</v>
      </c>
      <c r="I106" s="224"/>
      <c r="J106" s="258"/>
      <c r="K106" s="211"/>
      <c r="L106" s="211"/>
      <c r="M106" s="246"/>
    </row>
    <row r="107" spans="1:13" ht="12.75" hidden="1">
      <c r="A107" s="174"/>
      <c r="B107" s="304"/>
      <c r="C107" s="334" t="s">
        <v>538</v>
      </c>
      <c r="D107" s="26"/>
      <c r="E107" s="6" t="s">
        <v>714</v>
      </c>
      <c r="F107" s="6" t="s">
        <v>119</v>
      </c>
      <c r="G107" s="6" t="s">
        <v>99</v>
      </c>
      <c r="H107" s="6" t="s">
        <v>501</v>
      </c>
      <c r="I107" s="224"/>
      <c r="J107" s="258"/>
      <c r="K107" s="211"/>
      <c r="L107" s="211"/>
      <c r="M107" s="246"/>
    </row>
    <row r="108" spans="1:13" ht="30">
      <c r="A108" s="174"/>
      <c r="B108" s="367" t="s">
        <v>1050</v>
      </c>
      <c r="C108" s="353" t="s">
        <v>458</v>
      </c>
      <c r="D108" s="359" t="s">
        <v>931</v>
      </c>
      <c r="E108" s="362" t="s">
        <v>750</v>
      </c>
      <c r="F108" s="362"/>
      <c r="G108" s="364"/>
      <c r="H108" s="364"/>
      <c r="I108" s="272" t="e">
        <f>I109</f>
        <v>#REF!</v>
      </c>
      <c r="J108" s="263">
        <f>J109</f>
        <v>37.5</v>
      </c>
      <c r="K108" s="245">
        <f>K109</f>
        <v>313.6</v>
      </c>
      <c r="L108" s="245">
        <f>L109</f>
        <v>202</v>
      </c>
      <c r="M108" s="291">
        <f>M109</f>
        <v>58</v>
      </c>
    </row>
    <row r="109" spans="1:13" ht="45">
      <c r="A109" s="174"/>
      <c r="B109" s="370" t="s">
        <v>534</v>
      </c>
      <c r="C109" s="331" t="s">
        <v>676</v>
      </c>
      <c r="D109" s="316" t="s">
        <v>931</v>
      </c>
      <c r="E109" s="31" t="s">
        <v>677</v>
      </c>
      <c r="F109" s="234"/>
      <c r="G109" s="234"/>
      <c r="H109" s="234"/>
      <c r="I109" s="248" t="e">
        <f>I120+I124</f>
        <v>#REF!</v>
      </c>
      <c r="J109" s="262">
        <f>J120+J124</f>
        <v>37.5</v>
      </c>
      <c r="K109" s="240">
        <f>K120+K124</f>
        <v>313.6</v>
      </c>
      <c r="L109" s="240">
        <f>L120+L124</f>
        <v>202</v>
      </c>
      <c r="M109" s="290">
        <f>M120+M124</f>
        <v>58</v>
      </c>
    </row>
    <row r="110" spans="1:13" ht="12.75" hidden="1">
      <c r="A110" s="174"/>
      <c r="B110" s="304"/>
      <c r="C110" s="332" t="s">
        <v>475</v>
      </c>
      <c r="D110" s="26"/>
      <c r="E110" s="32" t="s">
        <v>714</v>
      </c>
      <c r="F110" s="32" t="s">
        <v>120</v>
      </c>
      <c r="G110" s="32" t="s">
        <v>99</v>
      </c>
      <c r="H110" s="32" t="s">
        <v>476</v>
      </c>
      <c r="I110" s="224"/>
      <c r="J110" s="258"/>
      <c r="K110" s="211"/>
      <c r="L110" s="211"/>
      <c r="M110" s="246"/>
    </row>
    <row r="111" spans="1:13" ht="12.75" hidden="1">
      <c r="A111" s="174"/>
      <c r="B111" s="304"/>
      <c r="C111" s="334" t="s">
        <v>497</v>
      </c>
      <c r="D111" s="26"/>
      <c r="E111" s="6" t="s">
        <v>714</v>
      </c>
      <c r="F111" s="6" t="s">
        <v>120</v>
      </c>
      <c r="G111" s="6" t="s">
        <v>99</v>
      </c>
      <c r="H111" s="6" t="s">
        <v>726</v>
      </c>
      <c r="I111" s="224"/>
      <c r="J111" s="258"/>
      <c r="K111" s="211"/>
      <c r="L111" s="211"/>
      <c r="M111" s="246"/>
    </row>
    <row r="112" spans="1:13" ht="12.75" hidden="1">
      <c r="A112" s="174"/>
      <c r="B112" s="304"/>
      <c r="C112" s="341" t="s">
        <v>263</v>
      </c>
      <c r="D112" s="26"/>
      <c r="E112" s="6" t="s">
        <v>714</v>
      </c>
      <c r="F112" s="6" t="s">
        <v>120</v>
      </c>
      <c r="G112" s="6" t="s">
        <v>99</v>
      </c>
      <c r="H112" s="6" t="s">
        <v>95</v>
      </c>
      <c r="I112" s="224"/>
      <c r="J112" s="258"/>
      <c r="K112" s="211"/>
      <c r="L112" s="211"/>
      <c r="M112" s="246"/>
    </row>
    <row r="113" spans="1:13" ht="27.75" customHeight="1" hidden="1" thickBot="1">
      <c r="A113" s="162" t="s">
        <v>80</v>
      </c>
      <c r="B113" s="301"/>
      <c r="C113" s="339" t="s">
        <v>23</v>
      </c>
      <c r="D113" s="318"/>
      <c r="E113" s="11" t="s">
        <v>714</v>
      </c>
      <c r="F113" s="11" t="s">
        <v>877</v>
      </c>
      <c r="G113" s="11"/>
      <c r="H113" s="11"/>
      <c r="I113" s="224"/>
      <c r="J113" s="258"/>
      <c r="K113" s="211"/>
      <c r="L113" s="211"/>
      <c r="M113" s="246"/>
    </row>
    <row r="114" spans="1:13" ht="12.75" hidden="1">
      <c r="A114" s="163" t="s">
        <v>81</v>
      </c>
      <c r="B114" s="301"/>
      <c r="C114" s="332" t="s">
        <v>329</v>
      </c>
      <c r="D114" s="321"/>
      <c r="E114" s="148" t="s">
        <v>714</v>
      </c>
      <c r="F114" s="148" t="s">
        <v>877</v>
      </c>
      <c r="G114" s="148" t="s">
        <v>99</v>
      </c>
      <c r="H114" s="148"/>
      <c r="I114" s="224"/>
      <c r="J114" s="258"/>
      <c r="K114" s="211"/>
      <c r="L114" s="211"/>
      <c r="M114" s="246"/>
    </row>
    <row r="115" spans="1:13" ht="12.75" hidden="1">
      <c r="A115" s="166" t="s">
        <v>24</v>
      </c>
      <c r="B115" s="13"/>
      <c r="C115" s="332" t="s">
        <v>475</v>
      </c>
      <c r="D115" s="323"/>
      <c r="E115" s="32" t="s">
        <v>714</v>
      </c>
      <c r="F115" s="32" t="s">
        <v>877</v>
      </c>
      <c r="G115" s="32" t="s">
        <v>99</v>
      </c>
      <c r="H115" s="32" t="s">
        <v>476</v>
      </c>
      <c r="I115" s="224"/>
      <c r="J115" s="258"/>
      <c r="K115" s="211"/>
      <c r="L115" s="211"/>
      <c r="M115" s="246"/>
    </row>
    <row r="116" spans="1:13" ht="12.75" hidden="1">
      <c r="A116" s="167" t="s">
        <v>25</v>
      </c>
      <c r="B116" s="7"/>
      <c r="C116" s="334" t="s">
        <v>497</v>
      </c>
      <c r="D116" s="320"/>
      <c r="E116" s="6" t="s">
        <v>714</v>
      </c>
      <c r="F116" s="6" t="s">
        <v>877</v>
      </c>
      <c r="G116" s="6" t="s">
        <v>99</v>
      </c>
      <c r="H116" s="6" t="s">
        <v>726</v>
      </c>
      <c r="I116" s="224"/>
      <c r="J116" s="258"/>
      <c r="K116" s="211"/>
      <c r="L116" s="211"/>
      <c r="M116" s="246"/>
    </row>
    <row r="117" spans="1:13" ht="12.75" hidden="1">
      <c r="A117" s="172" t="s">
        <v>382</v>
      </c>
      <c r="B117" s="19"/>
      <c r="C117" s="341" t="s">
        <v>263</v>
      </c>
      <c r="D117" s="320"/>
      <c r="E117" s="6" t="s">
        <v>714</v>
      </c>
      <c r="F117" s="6" t="s">
        <v>877</v>
      </c>
      <c r="G117" s="6" t="s">
        <v>99</v>
      </c>
      <c r="H117" s="6" t="s">
        <v>95</v>
      </c>
      <c r="I117" s="224"/>
      <c r="J117" s="258"/>
      <c r="K117" s="211"/>
      <c r="L117" s="211"/>
      <c r="M117" s="246"/>
    </row>
    <row r="118" spans="1:13" ht="48" hidden="1" thickBot="1">
      <c r="A118" s="160" t="s">
        <v>1050</v>
      </c>
      <c r="B118" s="305"/>
      <c r="C118" s="345" t="s">
        <v>458</v>
      </c>
      <c r="D118" s="324"/>
      <c r="E118" s="199" t="s">
        <v>494</v>
      </c>
      <c r="F118" s="199"/>
      <c r="G118" s="199"/>
      <c r="H118" s="199"/>
      <c r="I118" s="224"/>
      <c r="J118" s="258"/>
      <c r="K118" s="211"/>
      <c r="L118" s="211"/>
      <c r="M118" s="246"/>
    </row>
    <row r="119" spans="1:16" ht="40.5" customHeight="1" hidden="1" thickBot="1">
      <c r="A119" s="161" t="s">
        <v>251</v>
      </c>
      <c r="B119" s="301"/>
      <c r="C119" s="346" t="s">
        <v>66</v>
      </c>
      <c r="D119" s="325"/>
      <c r="E119" s="149" t="s">
        <v>502</v>
      </c>
      <c r="F119" s="149"/>
      <c r="G119" s="149"/>
      <c r="H119" s="149"/>
      <c r="I119" s="224"/>
      <c r="J119" s="258"/>
      <c r="K119" s="211"/>
      <c r="L119" s="211"/>
      <c r="M119" s="246"/>
      <c r="N119" s="118"/>
      <c r="O119" s="118"/>
      <c r="P119" s="118"/>
    </row>
    <row r="120" spans="1:13" ht="45.75" customHeight="1">
      <c r="A120" s="162" t="s">
        <v>480</v>
      </c>
      <c r="B120" s="23" t="s">
        <v>1127</v>
      </c>
      <c r="C120" s="332" t="s">
        <v>678</v>
      </c>
      <c r="D120" s="318" t="s">
        <v>931</v>
      </c>
      <c r="E120" s="11" t="s">
        <v>677</v>
      </c>
      <c r="F120" s="11" t="s">
        <v>679</v>
      </c>
      <c r="G120" s="11"/>
      <c r="H120" s="11"/>
      <c r="I120" s="271">
        <f>I121</f>
        <v>182.7</v>
      </c>
      <c r="J120" s="256">
        <f>J121</f>
        <v>37.5</v>
      </c>
      <c r="K120" s="152">
        <f>K121</f>
        <v>288.6</v>
      </c>
      <c r="L120" s="152">
        <f>L121</f>
        <v>202</v>
      </c>
      <c r="M120" s="285">
        <f>M121</f>
        <v>33</v>
      </c>
    </row>
    <row r="121" spans="1:13" ht="13.5" customHeight="1">
      <c r="A121" s="163" t="s">
        <v>379</v>
      </c>
      <c r="B121" s="7" t="s">
        <v>235</v>
      </c>
      <c r="C121" s="333" t="s">
        <v>686</v>
      </c>
      <c r="D121" s="319" t="s">
        <v>931</v>
      </c>
      <c r="E121" s="146" t="s">
        <v>677</v>
      </c>
      <c r="F121" s="146" t="s">
        <v>679</v>
      </c>
      <c r="G121" s="146" t="s">
        <v>96</v>
      </c>
      <c r="H121" s="146"/>
      <c r="I121" s="270">
        <f>'Вед стр расх Пр.2'!G111</f>
        <v>182.7</v>
      </c>
      <c r="J121" s="257">
        <v>37.5</v>
      </c>
      <c r="K121" s="156">
        <v>288.6</v>
      </c>
      <c r="L121" s="156">
        <v>202</v>
      </c>
      <c r="M121" s="286">
        <v>33</v>
      </c>
    </row>
    <row r="122" spans="1:13" ht="12.75" hidden="1">
      <c r="A122" s="175" t="s">
        <v>380</v>
      </c>
      <c r="B122" s="23"/>
      <c r="C122" s="332" t="s">
        <v>475</v>
      </c>
      <c r="D122" s="323"/>
      <c r="E122" s="32" t="s">
        <v>502</v>
      </c>
      <c r="F122" s="32" t="s">
        <v>1136</v>
      </c>
      <c r="G122" s="32" t="s">
        <v>477</v>
      </c>
      <c r="H122" s="32" t="s">
        <v>476</v>
      </c>
      <c r="I122" s="224"/>
      <c r="J122" s="258"/>
      <c r="K122" s="211"/>
      <c r="L122" s="211"/>
      <c r="M122" s="246"/>
    </row>
    <row r="123" spans="1:13" ht="15" customHeight="1" hidden="1" thickBot="1">
      <c r="A123" s="171" t="s">
        <v>1097</v>
      </c>
      <c r="B123" s="303"/>
      <c r="C123" s="335" t="s">
        <v>455</v>
      </c>
      <c r="D123" s="26"/>
      <c r="E123" s="6" t="s">
        <v>502</v>
      </c>
      <c r="F123" s="6" t="s">
        <v>1136</v>
      </c>
      <c r="G123" s="6" t="s">
        <v>477</v>
      </c>
      <c r="H123" s="6" t="s">
        <v>501</v>
      </c>
      <c r="I123" s="224"/>
      <c r="J123" s="258"/>
      <c r="K123" s="211"/>
      <c r="L123" s="211"/>
      <c r="M123" s="246"/>
    </row>
    <row r="124" spans="1:13" ht="22.5">
      <c r="A124" s="162" t="s">
        <v>464</v>
      </c>
      <c r="B124" s="23" t="s">
        <v>67</v>
      </c>
      <c r="C124" s="332" t="s">
        <v>680</v>
      </c>
      <c r="D124" s="318" t="s">
        <v>931</v>
      </c>
      <c r="E124" s="11" t="s">
        <v>677</v>
      </c>
      <c r="F124" s="11" t="s">
        <v>681</v>
      </c>
      <c r="G124" s="11"/>
      <c r="H124" s="11"/>
      <c r="I124" s="271" t="e">
        <f>I125</f>
        <v>#REF!</v>
      </c>
      <c r="J124" s="256"/>
      <c r="K124" s="152">
        <f>K125</f>
        <v>25</v>
      </c>
      <c r="L124" s="152"/>
      <c r="M124" s="285">
        <f>M125</f>
        <v>25</v>
      </c>
    </row>
    <row r="125" spans="1:13" ht="13.5" customHeight="1">
      <c r="A125" s="163" t="s">
        <v>1138</v>
      </c>
      <c r="B125" s="7" t="s">
        <v>755</v>
      </c>
      <c r="C125" s="333" t="s">
        <v>686</v>
      </c>
      <c r="D125" s="319" t="s">
        <v>931</v>
      </c>
      <c r="E125" s="146" t="s">
        <v>677</v>
      </c>
      <c r="F125" s="146" t="s">
        <v>681</v>
      </c>
      <c r="G125" s="146" t="s">
        <v>96</v>
      </c>
      <c r="H125" s="146"/>
      <c r="I125" s="270" t="e">
        <f>'Вед стр расх Пр.2'!#REF!</f>
        <v>#REF!</v>
      </c>
      <c r="J125" s="257"/>
      <c r="K125" s="156">
        <v>25</v>
      </c>
      <c r="L125" s="156"/>
      <c r="M125" s="286">
        <v>25</v>
      </c>
    </row>
    <row r="126" spans="1:13" ht="12.75" hidden="1">
      <c r="A126" s="175" t="s">
        <v>1139</v>
      </c>
      <c r="B126" s="23"/>
      <c r="C126" s="332" t="s">
        <v>475</v>
      </c>
      <c r="D126" s="323"/>
      <c r="E126" s="32" t="s">
        <v>502</v>
      </c>
      <c r="F126" s="32" t="s">
        <v>1136</v>
      </c>
      <c r="G126" s="32" t="s">
        <v>496</v>
      </c>
      <c r="H126" s="32" t="s">
        <v>476</v>
      </c>
      <c r="I126" s="224"/>
      <c r="J126" s="258"/>
      <c r="K126" s="211"/>
      <c r="L126" s="211"/>
      <c r="M126" s="246"/>
    </row>
    <row r="127" spans="1:13" ht="12.75" hidden="1">
      <c r="A127" s="171" t="s">
        <v>1097</v>
      </c>
      <c r="B127" s="303"/>
      <c r="C127" s="335" t="s">
        <v>455</v>
      </c>
      <c r="D127" s="26"/>
      <c r="E127" s="6" t="s">
        <v>502</v>
      </c>
      <c r="F127" s="6" t="s">
        <v>1136</v>
      </c>
      <c r="G127" s="6" t="s">
        <v>496</v>
      </c>
      <c r="H127" s="6" t="s">
        <v>501</v>
      </c>
      <c r="I127" s="224"/>
      <c r="J127" s="258"/>
      <c r="K127" s="211"/>
      <c r="L127" s="211"/>
      <c r="M127" s="246"/>
    </row>
    <row r="128" spans="1:13" ht="32.25" hidden="1" thickBot="1">
      <c r="A128" s="160" t="s">
        <v>1051</v>
      </c>
      <c r="B128" s="305"/>
      <c r="C128" s="345" t="s">
        <v>460</v>
      </c>
      <c r="D128" s="324"/>
      <c r="E128" s="199" t="s">
        <v>96</v>
      </c>
      <c r="F128" s="199"/>
      <c r="G128" s="199"/>
      <c r="H128" s="199"/>
      <c r="I128" s="224"/>
      <c r="J128" s="258"/>
      <c r="K128" s="211"/>
      <c r="L128" s="211"/>
      <c r="M128" s="246"/>
    </row>
    <row r="129" spans="1:13" ht="12.75" hidden="1">
      <c r="A129" s="161" t="s">
        <v>251</v>
      </c>
      <c r="B129" s="301"/>
      <c r="C129" s="336" t="s">
        <v>527</v>
      </c>
      <c r="D129" s="317"/>
      <c r="E129" s="147" t="s">
        <v>485</v>
      </c>
      <c r="F129" s="147"/>
      <c r="G129" s="147"/>
      <c r="H129" s="147"/>
      <c r="I129" s="224"/>
      <c r="J129" s="258"/>
      <c r="K129" s="211"/>
      <c r="L129" s="211"/>
      <c r="M129" s="246"/>
    </row>
    <row r="130" spans="1:13" ht="15">
      <c r="A130" s="161"/>
      <c r="B130" s="367" t="s">
        <v>1051</v>
      </c>
      <c r="C130" s="353" t="s">
        <v>460</v>
      </c>
      <c r="D130" s="359" t="s">
        <v>931</v>
      </c>
      <c r="E130" s="362" t="s">
        <v>657</v>
      </c>
      <c r="F130" s="362"/>
      <c r="G130" s="362"/>
      <c r="H130" s="362"/>
      <c r="I130" s="272" t="e">
        <f>I131</f>
        <v>#REF!</v>
      </c>
      <c r="J130" s="263">
        <f>J131</f>
        <v>0</v>
      </c>
      <c r="K130" s="245">
        <f>K131</f>
        <v>10985.7</v>
      </c>
      <c r="L130" s="245">
        <f>L131</f>
        <v>20634.34</v>
      </c>
      <c r="M130" s="291">
        <f>M131</f>
        <v>500</v>
      </c>
    </row>
    <row r="131" spans="1:13" ht="15">
      <c r="A131" s="161"/>
      <c r="B131" s="12" t="s">
        <v>535</v>
      </c>
      <c r="C131" s="331" t="s">
        <v>659</v>
      </c>
      <c r="D131" s="316" t="s">
        <v>931</v>
      </c>
      <c r="E131" s="31" t="s">
        <v>660</v>
      </c>
      <c r="F131" s="31"/>
      <c r="G131" s="31"/>
      <c r="H131" s="31"/>
      <c r="I131" s="248" t="e">
        <f>I132+I161+I176+I186</f>
        <v>#REF!</v>
      </c>
      <c r="J131" s="255">
        <f>J132+J161+J176+J186</f>
        <v>0</v>
      </c>
      <c r="K131" s="116">
        <f>K132+K161+K176+K186</f>
        <v>10985.7</v>
      </c>
      <c r="L131" s="116">
        <f>L132+L161+L176+L186</f>
        <v>20634.34</v>
      </c>
      <c r="M131" s="284">
        <f>M132+M161+M176+M186</f>
        <v>500</v>
      </c>
    </row>
    <row r="132" spans="1:13" ht="24.75" customHeight="1">
      <c r="A132" s="161"/>
      <c r="B132" s="21" t="s">
        <v>1128</v>
      </c>
      <c r="C132" s="347" t="s">
        <v>661</v>
      </c>
      <c r="D132" s="326" t="s">
        <v>931</v>
      </c>
      <c r="E132" s="232" t="s">
        <v>660</v>
      </c>
      <c r="F132" s="232" t="s">
        <v>662</v>
      </c>
      <c r="G132" s="232"/>
      <c r="H132" s="232"/>
      <c r="I132" s="249" t="e">
        <f>I133+I146+I148+I151+I153</f>
        <v>#REF!</v>
      </c>
      <c r="J132" s="117">
        <f>J133+J146+J148+J151+J153</f>
        <v>0</v>
      </c>
      <c r="K132" s="115">
        <f>K133+K146+K148+K151+K153</f>
        <v>4577.8</v>
      </c>
      <c r="L132" s="115">
        <f>L133+L146+L148+L151+L153</f>
        <v>10345.64</v>
      </c>
      <c r="M132" s="247">
        <f>M133+M146+M148+M151+M153</f>
        <v>0</v>
      </c>
    </row>
    <row r="133" spans="1:13" ht="34.5" customHeight="1">
      <c r="A133" s="162" t="s">
        <v>480</v>
      </c>
      <c r="B133" s="23" t="s">
        <v>236</v>
      </c>
      <c r="C133" s="348" t="s">
        <v>663</v>
      </c>
      <c r="D133" s="318" t="s">
        <v>931</v>
      </c>
      <c r="E133" s="11" t="s">
        <v>660</v>
      </c>
      <c r="F133" s="11" t="s">
        <v>664</v>
      </c>
      <c r="G133" s="11"/>
      <c r="H133" s="11"/>
      <c r="I133" s="271" t="e">
        <f>SUM(I134:I145)</f>
        <v>#REF!</v>
      </c>
      <c r="J133" s="256">
        <f>SUM(J134:J145)</f>
        <v>0</v>
      </c>
      <c r="K133" s="152">
        <f>SUM(K134:K145)</f>
        <v>2099.4</v>
      </c>
      <c r="L133" s="152">
        <f>SUM(L134:L145)</f>
        <v>4898.7</v>
      </c>
      <c r="M133" s="285">
        <f>SUM(M134:M145)</f>
        <v>0</v>
      </c>
    </row>
    <row r="134" spans="1:13" ht="12.75">
      <c r="A134" s="163" t="s">
        <v>379</v>
      </c>
      <c r="B134" s="7" t="s">
        <v>292</v>
      </c>
      <c r="C134" s="333" t="s">
        <v>686</v>
      </c>
      <c r="D134" s="319" t="s">
        <v>931</v>
      </c>
      <c r="E134" s="146" t="s">
        <v>660</v>
      </c>
      <c r="F134" s="146" t="s">
        <v>664</v>
      </c>
      <c r="G134" s="146" t="s">
        <v>96</v>
      </c>
      <c r="H134" s="146"/>
      <c r="I134" s="270">
        <f>'Вед стр расх Пр.2'!G138</f>
        <v>23138.1</v>
      </c>
      <c r="J134" s="257"/>
      <c r="K134" s="156">
        <v>1764.8</v>
      </c>
      <c r="L134" s="156">
        <v>4118</v>
      </c>
      <c r="M134" s="286"/>
    </row>
    <row r="135" spans="1:13" ht="24" hidden="1">
      <c r="A135" s="176" t="s">
        <v>380</v>
      </c>
      <c r="B135" s="371"/>
      <c r="C135" s="332" t="s">
        <v>475</v>
      </c>
      <c r="D135" s="323"/>
      <c r="E135" s="32" t="s">
        <v>485</v>
      </c>
      <c r="F135" s="32" t="s">
        <v>847</v>
      </c>
      <c r="G135" s="32" t="s">
        <v>482</v>
      </c>
      <c r="H135" s="32" t="s">
        <v>476</v>
      </c>
      <c r="I135" s="224"/>
      <c r="J135" s="258"/>
      <c r="K135" s="211"/>
      <c r="L135" s="211"/>
      <c r="M135" s="246"/>
    </row>
    <row r="136" spans="1:13" ht="12.75" hidden="1">
      <c r="A136" s="177" t="s">
        <v>1097</v>
      </c>
      <c r="B136" s="7"/>
      <c r="C136" s="335" t="s">
        <v>455</v>
      </c>
      <c r="D136" s="26"/>
      <c r="E136" s="6" t="s">
        <v>485</v>
      </c>
      <c r="F136" s="6" t="s">
        <v>847</v>
      </c>
      <c r="G136" s="6" t="s">
        <v>482</v>
      </c>
      <c r="H136" s="6" t="s">
        <v>501</v>
      </c>
      <c r="I136" s="224"/>
      <c r="J136" s="258"/>
      <c r="K136" s="211"/>
      <c r="L136" s="211"/>
      <c r="M136" s="246"/>
    </row>
    <row r="137" spans="1:13" ht="45" hidden="1">
      <c r="A137" s="162" t="s">
        <v>464</v>
      </c>
      <c r="B137" s="372"/>
      <c r="C137" s="348" t="s">
        <v>687</v>
      </c>
      <c r="D137" s="318"/>
      <c r="E137" s="11" t="s">
        <v>485</v>
      </c>
      <c r="F137" s="11" t="s">
        <v>1099</v>
      </c>
      <c r="G137" s="11"/>
      <c r="H137" s="11"/>
      <c r="I137" s="224"/>
      <c r="J137" s="258"/>
      <c r="K137" s="211"/>
      <c r="L137" s="211"/>
      <c r="M137" s="246"/>
    </row>
    <row r="138" spans="1:13" ht="22.5" hidden="1">
      <c r="A138" s="163" t="s">
        <v>481</v>
      </c>
      <c r="B138" s="372"/>
      <c r="C138" s="348" t="s">
        <v>228</v>
      </c>
      <c r="D138" s="321"/>
      <c r="E138" s="148" t="s">
        <v>485</v>
      </c>
      <c r="F138" s="148" t="s">
        <v>848</v>
      </c>
      <c r="G138" s="148" t="s">
        <v>482</v>
      </c>
      <c r="H138" s="148"/>
      <c r="I138" s="224"/>
      <c r="J138" s="258"/>
      <c r="K138" s="211"/>
      <c r="L138" s="211"/>
      <c r="M138" s="246"/>
    </row>
    <row r="139" spans="1:13" ht="24" hidden="1">
      <c r="A139" s="176" t="s">
        <v>1139</v>
      </c>
      <c r="B139" s="371"/>
      <c r="C139" s="332" t="s">
        <v>475</v>
      </c>
      <c r="D139" s="323"/>
      <c r="E139" s="32" t="s">
        <v>485</v>
      </c>
      <c r="F139" s="32" t="s">
        <v>848</v>
      </c>
      <c r="G139" s="32" t="s">
        <v>482</v>
      </c>
      <c r="H139" s="32" t="s">
        <v>476</v>
      </c>
      <c r="I139" s="224"/>
      <c r="J139" s="258"/>
      <c r="K139" s="211"/>
      <c r="L139" s="211"/>
      <c r="M139" s="246"/>
    </row>
    <row r="140" spans="1:13" ht="12.75" hidden="1">
      <c r="A140" s="177" t="s">
        <v>1097</v>
      </c>
      <c r="B140" s="7"/>
      <c r="C140" s="335" t="s">
        <v>455</v>
      </c>
      <c r="D140" s="26"/>
      <c r="E140" s="6" t="s">
        <v>485</v>
      </c>
      <c r="F140" s="6" t="s">
        <v>848</v>
      </c>
      <c r="G140" s="6" t="s">
        <v>482</v>
      </c>
      <c r="H140" s="6" t="s">
        <v>501</v>
      </c>
      <c r="I140" s="224"/>
      <c r="J140" s="258"/>
      <c r="K140" s="211"/>
      <c r="L140" s="211"/>
      <c r="M140" s="246"/>
    </row>
    <row r="141" spans="1:13" ht="47.25" customHeight="1" hidden="1" thickBot="1">
      <c r="A141" s="162" t="s">
        <v>1055</v>
      </c>
      <c r="B141" s="372"/>
      <c r="C141" s="348" t="s">
        <v>93</v>
      </c>
      <c r="D141" s="318"/>
      <c r="E141" s="11" t="s">
        <v>485</v>
      </c>
      <c r="F141" s="11" t="s">
        <v>15</v>
      </c>
      <c r="G141" s="11"/>
      <c r="H141" s="11"/>
      <c r="I141" s="224"/>
      <c r="J141" s="258"/>
      <c r="K141" s="211"/>
      <c r="L141" s="211"/>
      <c r="M141" s="246"/>
    </row>
    <row r="142" spans="1:13" ht="22.5" hidden="1">
      <c r="A142" s="163" t="s">
        <v>1100</v>
      </c>
      <c r="B142" s="372"/>
      <c r="C142" s="348" t="s">
        <v>228</v>
      </c>
      <c r="D142" s="321"/>
      <c r="E142" s="148" t="s">
        <v>485</v>
      </c>
      <c r="F142" s="148" t="s">
        <v>14</v>
      </c>
      <c r="G142" s="148" t="s">
        <v>482</v>
      </c>
      <c r="H142" s="148"/>
      <c r="I142" s="224"/>
      <c r="J142" s="258"/>
      <c r="K142" s="211"/>
      <c r="L142" s="211"/>
      <c r="M142" s="246"/>
    </row>
    <row r="143" spans="1:13" ht="24" hidden="1">
      <c r="A143" s="176" t="s">
        <v>1101</v>
      </c>
      <c r="B143" s="371"/>
      <c r="C143" s="332" t="s">
        <v>475</v>
      </c>
      <c r="D143" s="323"/>
      <c r="E143" s="32" t="s">
        <v>485</v>
      </c>
      <c r="F143" s="32" t="s">
        <v>14</v>
      </c>
      <c r="G143" s="32" t="s">
        <v>482</v>
      </c>
      <c r="H143" s="32" t="s">
        <v>476</v>
      </c>
      <c r="I143" s="224"/>
      <c r="J143" s="258"/>
      <c r="K143" s="211"/>
      <c r="L143" s="211"/>
      <c r="M143" s="246"/>
    </row>
    <row r="144" spans="1:13" ht="12.75" hidden="1">
      <c r="A144" s="177" t="s">
        <v>1097</v>
      </c>
      <c r="B144" s="7"/>
      <c r="C144" s="335" t="s">
        <v>455</v>
      </c>
      <c r="D144" s="26"/>
      <c r="E144" s="6" t="s">
        <v>485</v>
      </c>
      <c r="F144" s="6" t="s">
        <v>14</v>
      </c>
      <c r="G144" s="6" t="s">
        <v>482</v>
      </c>
      <c r="H144" s="6" t="s">
        <v>501</v>
      </c>
      <c r="I144" s="224"/>
      <c r="J144" s="258"/>
      <c r="K144" s="211"/>
      <c r="L144" s="211"/>
      <c r="M144" s="246"/>
    </row>
    <row r="145" spans="1:13" ht="33.75">
      <c r="A145" s="177"/>
      <c r="B145" s="7" t="s">
        <v>293</v>
      </c>
      <c r="C145" s="333" t="s">
        <v>59</v>
      </c>
      <c r="D145" s="319" t="s">
        <v>931</v>
      </c>
      <c r="E145" s="146" t="s">
        <v>660</v>
      </c>
      <c r="F145" s="146" t="s">
        <v>664</v>
      </c>
      <c r="G145" s="146" t="s">
        <v>738</v>
      </c>
      <c r="H145" s="6"/>
      <c r="I145" s="270" t="e">
        <f>'Вед стр расх Пр.2'!#REF!</f>
        <v>#REF!</v>
      </c>
      <c r="J145" s="257"/>
      <c r="K145" s="156">
        <v>334.6</v>
      </c>
      <c r="L145" s="156">
        <v>780.7</v>
      </c>
      <c r="M145" s="286"/>
    </row>
    <row r="146" spans="1:13" ht="35.25" customHeight="1">
      <c r="A146" s="177"/>
      <c r="B146" s="23" t="s">
        <v>407</v>
      </c>
      <c r="C146" s="349" t="s">
        <v>665</v>
      </c>
      <c r="D146" s="318" t="s">
        <v>931</v>
      </c>
      <c r="E146" s="11" t="s">
        <v>660</v>
      </c>
      <c r="F146" s="11" t="s">
        <v>666</v>
      </c>
      <c r="G146" s="11"/>
      <c r="H146" s="32"/>
      <c r="I146" s="271">
        <f>I147</f>
        <v>0</v>
      </c>
      <c r="J146" s="256">
        <f>J147</f>
        <v>0</v>
      </c>
      <c r="K146" s="152">
        <f>K147</f>
        <v>0</v>
      </c>
      <c r="L146" s="152">
        <f>L147</f>
        <v>0</v>
      </c>
      <c r="M146" s="285">
        <f>M147</f>
        <v>0</v>
      </c>
    </row>
    <row r="147" spans="1:13" ht="12" customHeight="1">
      <c r="A147" s="177"/>
      <c r="B147" s="7" t="s">
        <v>294</v>
      </c>
      <c r="C147" s="333" t="s">
        <v>686</v>
      </c>
      <c r="D147" s="319" t="s">
        <v>931</v>
      </c>
      <c r="E147" s="146" t="s">
        <v>660</v>
      </c>
      <c r="F147" s="146" t="s">
        <v>666</v>
      </c>
      <c r="G147" s="146" t="s">
        <v>96</v>
      </c>
      <c r="H147" s="6"/>
      <c r="I147" s="270">
        <f>'Вед стр расх Пр.2'!G144</f>
        <v>0</v>
      </c>
      <c r="J147" s="257">
        <v>0</v>
      </c>
      <c r="K147" s="156">
        <v>0</v>
      </c>
      <c r="L147" s="156">
        <v>0</v>
      </c>
      <c r="M147" s="286">
        <v>0</v>
      </c>
    </row>
    <row r="148" spans="1:13" ht="14.25" customHeight="1">
      <c r="A148" s="162" t="s">
        <v>717</v>
      </c>
      <c r="B148" s="23" t="s">
        <v>295</v>
      </c>
      <c r="C148" s="339" t="s">
        <v>667</v>
      </c>
      <c r="D148" s="318" t="s">
        <v>931</v>
      </c>
      <c r="E148" s="11" t="s">
        <v>660</v>
      </c>
      <c r="F148" s="11" t="s">
        <v>668</v>
      </c>
      <c r="G148" s="11"/>
      <c r="H148" s="11"/>
      <c r="I148" s="271" t="e">
        <f>SUM(I149:I150)</f>
        <v>#REF!</v>
      </c>
      <c r="J148" s="256">
        <f>SUM(J149:J150)</f>
        <v>0</v>
      </c>
      <c r="K148" s="152">
        <f>SUM(K149:K150)</f>
        <v>1150.8000000000002</v>
      </c>
      <c r="L148" s="152">
        <f>SUM(L149:L150)</f>
        <v>2721.9</v>
      </c>
      <c r="M148" s="285">
        <f>SUM(M149:M150)</f>
        <v>0</v>
      </c>
    </row>
    <row r="149" spans="1:13" ht="12.75" customHeight="1">
      <c r="A149" s="162"/>
      <c r="B149" s="7" t="s">
        <v>298</v>
      </c>
      <c r="C149" s="333" t="s">
        <v>686</v>
      </c>
      <c r="D149" s="319" t="s">
        <v>931</v>
      </c>
      <c r="E149" s="146" t="s">
        <v>660</v>
      </c>
      <c r="F149" s="146" t="s">
        <v>668</v>
      </c>
      <c r="G149" s="146" t="s">
        <v>96</v>
      </c>
      <c r="H149" s="11"/>
      <c r="I149" s="270">
        <f>'Вед стр расх Пр.2'!G150</f>
        <v>3836.4</v>
      </c>
      <c r="J149" s="257">
        <v>0</v>
      </c>
      <c r="K149" s="156">
        <v>1096.9</v>
      </c>
      <c r="L149" s="156">
        <v>2596.1</v>
      </c>
      <c r="M149" s="286">
        <v>0</v>
      </c>
    </row>
    <row r="150" spans="1:13" ht="33.75" customHeight="1">
      <c r="A150" s="162"/>
      <c r="B150" s="7" t="s">
        <v>299</v>
      </c>
      <c r="C150" s="333" t="s">
        <v>59</v>
      </c>
      <c r="D150" s="319" t="s">
        <v>931</v>
      </c>
      <c r="E150" s="146" t="s">
        <v>660</v>
      </c>
      <c r="F150" s="146" t="s">
        <v>668</v>
      </c>
      <c r="G150" s="146" t="s">
        <v>738</v>
      </c>
      <c r="H150" s="11"/>
      <c r="I150" s="270" t="e">
        <f>'Вед стр расх Пр.2'!#REF!</f>
        <v>#REF!</v>
      </c>
      <c r="J150" s="257">
        <v>0</v>
      </c>
      <c r="K150" s="156">
        <v>53.9</v>
      </c>
      <c r="L150" s="156">
        <v>125.8</v>
      </c>
      <c r="M150" s="286">
        <v>0</v>
      </c>
    </row>
    <row r="151" spans="1:13" ht="24.75" customHeight="1">
      <c r="A151" s="162"/>
      <c r="B151" s="23" t="s">
        <v>296</v>
      </c>
      <c r="C151" s="332" t="s">
        <v>669</v>
      </c>
      <c r="D151" s="318" t="s">
        <v>931</v>
      </c>
      <c r="E151" s="11" t="s">
        <v>660</v>
      </c>
      <c r="F151" s="11" t="s">
        <v>670</v>
      </c>
      <c r="G151" s="11"/>
      <c r="H151" s="11"/>
      <c r="I151" s="271">
        <f>I152</f>
        <v>273.2</v>
      </c>
      <c r="J151" s="256">
        <f>J152</f>
        <v>0</v>
      </c>
      <c r="K151" s="152">
        <f>K152</f>
        <v>0</v>
      </c>
      <c r="L151" s="152">
        <f>L152</f>
        <v>300</v>
      </c>
      <c r="M151" s="285">
        <f>M152</f>
        <v>0</v>
      </c>
    </row>
    <row r="152" spans="1:13" ht="14.25" customHeight="1">
      <c r="A152" s="162"/>
      <c r="B152" s="7" t="s">
        <v>300</v>
      </c>
      <c r="C152" s="333" t="s">
        <v>686</v>
      </c>
      <c r="D152" s="319" t="s">
        <v>931</v>
      </c>
      <c r="E152" s="146" t="s">
        <v>660</v>
      </c>
      <c r="F152" s="146" t="s">
        <v>670</v>
      </c>
      <c r="G152" s="146" t="s">
        <v>96</v>
      </c>
      <c r="H152" s="11"/>
      <c r="I152" s="270">
        <f>'Вед стр расх Пр.2'!G156</f>
        <v>273.2</v>
      </c>
      <c r="J152" s="257">
        <v>0</v>
      </c>
      <c r="K152" s="156">
        <v>0</v>
      </c>
      <c r="L152" s="156">
        <v>300</v>
      </c>
      <c r="M152" s="286">
        <v>0</v>
      </c>
    </row>
    <row r="153" spans="1:13" ht="21.75" customHeight="1">
      <c r="A153" s="162"/>
      <c r="B153" s="23" t="s">
        <v>297</v>
      </c>
      <c r="C153" s="332" t="s">
        <v>672</v>
      </c>
      <c r="D153" s="318" t="s">
        <v>931</v>
      </c>
      <c r="E153" s="11" t="s">
        <v>660</v>
      </c>
      <c r="F153" s="11" t="s">
        <v>673</v>
      </c>
      <c r="G153" s="11"/>
      <c r="H153" s="11"/>
      <c r="I153" s="271">
        <f>I154</f>
        <v>3036.3</v>
      </c>
      <c r="J153" s="256">
        <f>J154</f>
        <v>0</v>
      </c>
      <c r="K153" s="152">
        <f>K154</f>
        <v>1327.6</v>
      </c>
      <c r="L153" s="152">
        <f>L154</f>
        <v>2425.04</v>
      </c>
      <c r="M153" s="285">
        <f>M154</f>
        <v>0</v>
      </c>
    </row>
    <row r="154" spans="1:13" ht="14.25" customHeight="1">
      <c r="A154" s="162"/>
      <c r="B154" s="7" t="s">
        <v>301</v>
      </c>
      <c r="C154" s="333" t="s">
        <v>686</v>
      </c>
      <c r="D154" s="319" t="s">
        <v>931</v>
      </c>
      <c r="E154" s="146" t="s">
        <v>660</v>
      </c>
      <c r="F154" s="146" t="s">
        <v>673</v>
      </c>
      <c r="G154" s="146" t="s">
        <v>96</v>
      </c>
      <c r="H154" s="11"/>
      <c r="I154" s="270">
        <f>'Вед стр расх Пр.2'!G189</f>
        <v>3036.3</v>
      </c>
      <c r="J154" s="257">
        <v>0</v>
      </c>
      <c r="K154" s="156">
        <v>1327.6</v>
      </c>
      <c r="L154" s="156">
        <v>2425.04</v>
      </c>
      <c r="M154" s="286">
        <v>0</v>
      </c>
    </row>
    <row r="155" spans="1:13" ht="24" hidden="1">
      <c r="A155" s="176" t="s">
        <v>1102</v>
      </c>
      <c r="B155" s="23"/>
      <c r="C155" s="332" t="s">
        <v>475</v>
      </c>
      <c r="D155" s="323"/>
      <c r="E155" s="32" t="s">
        <v>485</v>
      </c>
      <c r="F155" s="32" t="s">
        <v>849</v>
      </c>
      <c r="G155" s="32" t="s">
        <v>482</v>
      </c>
      <c r="H155" s="32" t="s">
        <v>476</v>
      </c>
      <c r="I155" s="224"/>
      <c r="J155" s="258"/>
      <c r="K155" s="211"/>
      <c r="L155" s="211"/>
      <c r="M155" s="246"/>
    </row>
    <row r="156" spans="1:13" ht="12.75" hidden="1">
      <c r="A156" s="178" t="s">
        <v>1097</v>
      </c>
      <c r="B156" s="3"/>
      <c r="C156" s="335" t="s">
        <v>455</v>
      </c>
      <c r="D156" s="26"/>
      <c r="E156" s="6" t="s">
        <v>485</v>
      </c>
      <c r="F156" s="6" t="s">
        <v>849</v>
      </c>
      <c r="G156" s="6" t="s">
        <v>482</v>
      </c>
      <c r="H156" s="6" t="s">
        <v>501</v>
      </c>
      <c r="I156" s="224"/>
      <c r="J156" s="258"/>
      <c r="K156" s="211"/>
      <c r="L156" s="211"/>
      <c r="M156" s="246"/>
    </row>
    <row r="157" spans="1:13" ht="109.5" customHeight="1" hidden="1">
      <c r="A157" s="162" t="s">
        <v>1103</v>
      </c>
      <c r="B157" s="301"/>
      <c r="C157" s="338" t="s">
        <v>364</v>
      </c>
      <c r="D157" s="318"/>
      <c r="E157" s="11" t="s">
        <v>485</v>
      </c>
      <c r="F157" s="11" t="s">
        <v>15</v>
      </c>
      <c r="G157" s="11"/>
      <c r="H157" s="11"/>
      <c r="I157" s="224"/>
      <c r="J157" s="258"/>
      <c r="K157" s="211"/>
      <c r="L157" s="211"/>
      <c r="M157" s="246"/>
    </row>
    <row r="158" spans="1:13" ht="22.5" customHeight="1" hidden="1">
      <c r="A158" s="163" t="s">
        <v>1104</v>
      </c>
      <c r="B158" s="301"/>
      <c r="C158" s="348" t="s">
        <v>228</v>
      </c>
      <c r="D158" s="321"/>
      <c r="E158" s="148" t="s">
        <v>485</v>
      </c>
      <c r="F158" s="148" t="s">
        <v>15</v>
      </c>
      <c r="G158" s="148" t="s">
        <v>482</v>
      </c>
      <c r="H158" s="148"/>
      <c r="I158" s="224"/>
      <c r="J158" s="258"/>
      <c r="K158" s="211"/>
      <c r="L158" s="211"/>
      <c r="M158" s="246"/>
    </row>
    <row r="159" spans="1:13" ht="12.75" customHeight="1" hidden="1">
      <c r="A159" s="176" t="s">
        <v>1105</v>
      </c>
      <c r="B159" s="23"/>
      <c r="C159" s="332" t="s">
        <v>475</v>
      </c>
      <c r="D159" s="323"/>
      <c r="E159" s="32" t="s">
        <v>485</v>
      </c>
      <c r="F159" s="32" t="s">
        <v>14</v>
      </c>
      <c r="G159" s="32" t="s">
        <v>482</v>
      </c>
      <c r="H159" s="32" t="s">
        <v>476</v>
      </c>
      <c r="I159" s="224"/>
      <c r="J159" s="258"/>
      <c r="K159" s="211"/>
      <c r="L159" s="211"/>
      <c r="M159" s="246"/>
    </row>
    <row r="160" spans="1:13" ht="12.75" customHeight="1" hidden="1">
      <c r="A160" s="178" t="s">
        <v>1097</v>
      </c>
      <c r="B160" s="3"/>
      <c r="C160" s="335" t="s">
        <v>455</v>
      </c>
      <c r="D160" s="26"/>
      <c r="E160" s="6" t="s">
        <v>485</v>
      </c>
      <c r="F160" s="6" t="s">
        <v>14</v>
      </c>
      <c r="G160" s="6" t="s">
        <v>482</v>
      </c>
      <c r="H160" s="6" t="s">
        <v>501</v>
      </c>
      <c r="I160" s="224"/>
      <c r="J160" s="258"/>
      <c r="K160" s="211"/>
      <c r="L160" s="211"/>
      <c r="M160" s="246"/>
    </row>
    <row r="161" spans="1:13" ht="24.75" customHeight="1">
      <c r="A161" s="178"/>
      <c r="B161" s="22" t="s">
        <v>68</v>
      </c>
      <c r="C161" s="350" t="s">
        <v>674</v>
      </c>
      <c r="D161" s="326" t="s">
        <v>931</v>
      </c>
      <c r="E161" s="232" t="s">
        <v>660</v>
      </c>
      <c r="F161" s="232" t="s">
        <v>675</v>
      </c>
      <c r="G161" s="242"/>
      <c r="H161" s="242"/>
      <c r="I161" s="249">
        <f>I162+I166+I174</f>
        <v>319.6</v>
      </c>
      <c r="J161" s="117">
        <f>J162+J166+J174</f>
        <v>0</v>
      </c>
      <c r="K161" s="115">
        <f>K162+K166+K174</f>
        <v>2087.1</v>
      </c>
      <c r="L161" s="115">
        <f>L162+L166+L174</f>
        <v>2263.6</v>
      </c>
      <c r="M161" s="247">
        <f>M162+M166+M174</f>
        <v>0</v>
      </c>
    </row>
    <row r="162" spans="1:13" ht="12.75" customHeight="1">
      <c r="A162" s="162" t="s">
        <v>1103</v>
      </c>
      <c r="B162" s="23" t="s">
        <v>825</v>
      </c>
      <c r="C162" s="332" t="s">
        <v>739</v>
      </c>
      <c r="D162" s="318" t="s">
        <v>931</v>
      </c>
      <c r="E162" s="11" t="s">
        <v>660</v>
      </c>
      <c r="F162" s="11" t="s">
        <v>740</v>
      </c>
      <c r="G162" s="11"/>
      <c r="H162" s="11"/>
      <c r="I162" s="271">
        <f>I163</f>
        <v>204.3</v>
      </c>
      <c r="J162" s="256">
        <f>J163</f>
        <v>0</v>
      </c>
      <c r="K162" s="152">
        <f>K163</f>
        <v>1087.1</v>
      </c>
      <c r="L162" s="152">
        <f>L163</f>
        <v>1666</v>
      </c>
      <c r="M162" s="285">
        <f>M163</f>
        <v>0</v>
      </c>
    </row>
    <row r="163" spans="1:13" ht="12.75">
      <c r="A163" s="76" t="s">
        <v>1104</v>
      </c>
      <c r="B163" s="3" t="s">
        <v>311</v>
      </c>
      <c r="C163" s="333" t="s">
        <v>686</v>
      </c>
      <c r="D163" s="319" t="s">
        <v>931</v>
      </c>
      <c r="E163" s="146" t="s">
        <v>660</v>
      </c>
      <c r="F163" s="146" t="s">
        <v>740</v>
      </c>
      <c r="G163" s="146" t="s">
        <v>96</v>
      </c>
      <c r="H163" s="146"/>
      <c r="I163" s="270">
        <f>'Вед стр расх Пр.2'!G162</f>
        <v>204.3</v>
      </c>
      <c r="J163" s="257">
        <v>0</v>
      </c>
      <c r="K163" s="156">
        <v>1087.1</v>
      </c>
      <c r="L163" s="156">
        <v>1666</v>
      </c>
      <c r="M163" s="286">
        <v>0</v>
      </c>
    </row>
    <row r="164" spans="1:13" ht="24" hidden="1">
      <c r="A164" s="179" t="s">
        <v>1105</v>
      </c>
      <c r="B164" s="306"/>
      <c r="C164" s="332" t="s">
        <v>475</v>
      </c>
      <c r="D164" s="323"/>
      <c r="E164" s="32" t="s">
        <v>485</v>
      </c>
      <c r="F164" s="32" t="s">
        <v>850</v>
      </c>
      <c r="G164" s="32" t="s">
        <v>482</v>
      </c>
      <c r="H164" s="32" t="s">
        <v>476</v>
      </c>
      <c r="I164" s="224"/>
      <c r="J164" s="258"/>
      <c r="K164" s="211"/>
      <c r="L164" s="211"/>
      <c r="M164" s="246"/>
    </row>
    <row r="165" spans="1:13" ht="13.5" hidden="1" thickBot="1">
      <c r="A165" s="159" t="s">
        <v>1097</v>
      </c>
      <c r="B165" s="87"/>
      <c r="C165" s="335" t="s">
        <v>455</v>
      </c>
      <c r="D165" s="26"/>
      <c r="E165" s="6" t="s">
        <v>485</v>
      </c>
      <c r="F165" s="6" t="s">
        <v>850</v>
      </c>
      <c r="G165" s="6" t="s">
        <v>482</v>
      </c>
      <c r="H165" s="6" t="s">
        <v>501</v>
      </c>
      <c r="I165" s="224"/>
      <c r="J165" s="258"/>
      <c r="K165" s="211"/>
      <c r="L165" s="211"/>
      <c r="M165" s="246"/>
    </row>
    <row r="166" spans="1:13" ht="22.5">
      <c r="A166" s="162" t="s">
        <v>1106</v>
      </c>
      <c r="B166" s="23" t="s">
        <v>304</v>
      </c>
      <c r="C166" s="348" t="s">
        <v>741</v>
      </c>
      <c r="D166" s="318" t="s">
        <v>931</v>
      </c>
      <c r="E166" s="11" t="s">
        <v>660</v>
      </c>
      <c r="F166" s="11" t="s">
        <v>634</v>
      </c>
      <c r="G166" s="11"/>
      <c r="H166" s="11"/>
      <c r="I166" s="271">
        <f>I167</f>
        <v>0</v>
      </c>
      <c r="J166" s="256">
        <f>J167</f>
        <v>0</v>
      </c>
      <c r="K166" s="152">
        <f>K167</f>
        <v>500</v>
      </c>
      <c r="L166" s="152">
        <f>L167</f>
        <v>300</v>
      </c>
      <c r="M166" s="285">
        <f>M167</f>
        <v>0</v>
      </c>
    </row>
    <row r="167" spans="1:13" ht="12.75">
      <c r="A167" s="76" t="s">
        <v>1107</v>
      </c>
      <c r="B167" s="3" t="s">
        <v>312</v>
      </c>
      <c r="C167" s="333" t="s">
        <v>686</v>
      </c>
      <c r="D167" s="319" t="s">
        <v>931</v>
      </c>
      <c r="E167" s="146" t="s">
        <v>660</v>
      </c>
      <c r="F167" s="146" t="s">
        <v>634</v>
      </c>
      <c r="G167" s="146" t="s">
        <v>96</v>
      </c>
      <c r="H167" s="146"/>
      <c r="I167" s="270">
        <f>'Вед стр расх Пр.2'!G166</f>
        <v>0</v>
      </c>
      <c r="J167" s="257">
        <v>0</v>
      </c>
      <c r="K167" s="156">
        <v>500</v>
      </c>
      <c r="L167" s="156">
        <v>300</v>
      </c>
      <c r="M167" s="286">
        <v>0</v>
      </c>
    </row>
    <row r="168" spans="1:13" ht="24" hidden="1">
      <c r="A168" s="179" t="s">
        <v>1108</v>
      </c>
      <c r="B168" s="306"/>
      <c r="C168" s="332" t="s">
        <v>475</v>
      </c>
      <c r="D168" s="323"/>
      <c r="E168" s="32" t="s">
        <v>485</v>
      </c>
      <c r="F168" s="32" t="s">
        <v>851</v>
      </c>
      <c r="G168" s="32" t="s">
        <v>482</v>
      </c>
      <c r="H168" s="32" t="s">
        <v>476</v>
      </c>
      <c r="I168" s="224"/>
      <c r="J168" s="258"/>
      <c r="K168" s="211"/>
      <c r="L168" s="211"/>
      <c r="M168" s="246"/>
    </row>
    <row r="169" spans="1:13" ht="13.5" hidden="1" thickBot="1">
      <c r="A169" s="159" t="s">
        <v>1097</v>
      </c>
      <c r="B169" s="87"/>
      <c r="C169" s="335" t="s">
        <v>455</v>
      </c>
      <c r="D169" s="26"/>
      <c r="E169" s="6" t="s">
        <v>485</v>
      </c>
      <c r="F169" s="6" t="s">
        <v>851</v>
      </c>
      <c r="G169" s="6" t="s">
        <v>482</v>
      </c>
      <c r="H169" s="6" t="s">
        <v>501</v>
      </c>
      <c r="I169" s="224"/>
      <c r="J169" s="258"/>
      <c r="K169" s="211"/>
      <c r="L169" s="211"/>
      <c r="M169" s="246"/>
    </row>
    <row r="170" spans="1:13" ht="33.75" hidden="1">
      <c r="A170" s="162"/>
      <c r="B170" s="301"/>
      <c r="C170" s="348" t="s">
        <v>1025</v>
      </c>
      <c r="D170" s="318"/>
      <c r="E170" s="11" t="s">
        <v>485</v>
      </c>
      <c r="F170" s="11" t="s">
        <v>1047</v>
      </c>
      <c r="G170" s="11"/>
      <c r="H170" s="11"/>
      <c r="I170" s="224"/>
      <c r="J170" s="258"/>
      <c r="K170" s="211"/>
      <c r="L170" s="211"/>
      <c r="M170" s="246"/>
    </row>
    <row r="171" spans="1:13" ht="22.5" hidden="1">
      <c r="A171" s="76"/>
      <c r="B171" s="307"/>
      <c r="C171" s="348" t="s">
        <v>1098</v>
      </c>
      <c r="D171" s="321"/>
      <c r="E171" s="148" t="s">
        <v>485</v>
      </c>
      <c r="F171" s="11" t="s">
        <v>1047</v>
      </c>
      <c r="G171" s="148" t="s">
        <v>482</v>
      </c>
      <c r="H171" s="148"/>
      <c r="I171" s="224"/>
      <c r="J171" s="258"/>
      <c r="K171" s="211"/>
      <c r="L171" s="211"/>
      <c r="M171" s="246"/>
    </row>
    <row r="172" spans="1:13" ht="24" hidden="1">
      <c r="A172" s="179"/>
      <c r="B172" s="306"/>
      <c r="C172" s="332" t="s">
        <v>475</v>
      </c>
      <c r="D172" s="323"/>
      <c r="E172" s="32" t="s">
        <v>485</v>
      </c>
      <c r="F172" s="32" t="s">
        <v>1048</v>
      </c>
      <c r="G172" s="32" t="s">
        <v>482</v>
      </c>
      <c r="H172" s="32" t="s">
        <v>476</v>
      </c>
      <c r="I172" s="224"/>
      <c r="J172" s="258"/>
      <c r="K172" s="211"/>
      <c r="L172" s="211"/>
      <c r="M172" s="246"/>
    </row>
    <row r="173" spans="1:13" ht="12.75" hidden="1">
      <c r="A173" s="180"/>
      <c r="B173" s="87"/>
      <c r="C173" s="335" t="s">
        <v>455</v>
      </c>
      <c r="D173" s="26"/>
      <c r="E173" s="6" t="s">
        <v>485</v>
      </c>
      <c r="F173" s="6" t="s">
        <v>1048</v>
      </c>
      <c r="G173" s="6" t="s">
        <v>482</v>
      </c>
      <c r="H173" s="6" t="s">
        <v>501</v>
      </c>
      <c r="I173" s="224"/>
      <c r="J173" s="258"/>
      <c r="K173" s="211"/>
      <c r="L173" s="211"/>
      <c r="M173" s="246"/>
    </row>
    <row r="174" spans="1:13" ht="22.5">
      <c r="A174" s="225"/>
      <c r="B174" s="306" t="s">
        <v>305</v>
      </c>
      <c r="C174" s="348" t="s">
        <v>635</v>
      </c>
      <c r="D174" s="318" t="s">
        <v>931</v>
      </c>
      <c r="E174" s="11" t="s">
        <v>660</v>
      </c>
      <c r="F174" s="11" t="s">
        <v>636</v>
      </c>
      <c r="G174" s="11"/>
      <c r="H174" s="32"/>
      <c r="I174" s="271">
        <f>I175</f>
        <v>115.3</v>
      </c>
      <c r="J174" s="256">
        <f>J175</f>
        <v>0</v>
      </c>
      <c r="K174" s="152">
        <f>K175</f>
        <v>500</v>
      </c>
      <c r="L174" s="152">
        <f>L175</f>
        <v>297.6</v>
      </c>
      <c r="M174" s="285">
        <f>M175</f>
        <v>0</v>
      </c>
    </row>
    <row r="175" spans="1:13" ht="13.5" customHeight="1">
      <c r="A175" s="225"/>
      <c r="B175" s="87" t="s">
        <v>310</v>
      </c>
      <c r="C175" s="333" t="s">
        <v>686</v>
      </c>
      <c r="D175" s="319" t="s">
        <v>931</v>
      </c>
      <c r="E175" s="146" t="s">
        <v>660</v>
      </c>
      <c r="F175" s="146" t="s">
        <v>636</v>
      </c>
      <c r="G175" s="146" t="s">
        <v>96</v>
      </c>
      <c r="H175" s="6"/>
      <c r="I175" s="270">
        <f>'Вед стр расх Пр.2'!G170</f>
        <v>115.3</v>
      </c>
      <c r="J175" s="257">
        <v>0</v>
      </c>
      <c r="K175" s="156">
        <v>500</v>
      </c>
      <c r="L175" s="156">
        <v>297.6</v>
      </c>
      <c r="M175" s="286">
        <v>0</v>
      </c>
    </row>
    <row r="176" spans="1:13" ht="15" customHeight="1">
      <c r="A176" s="225"/>
      <c r="B176" s="22" t="s">
        <v>302</v>
      </c>
      <c r="C176" s="351" t="s">
        <v>1112</v>
      </c>
      <c r="D176" s="326" t="s">
        <v>931</v>
      </c>
      <c r="E176" s="232" t="s">
        <v>660</v>
      </c>
      <c r="F176" s="232" t="s">
        <v>1113</v>
      </c>
      <c r="G176" s="233"/>
      <c r="H176" s="242"/>
      <c r="I176" s="249" t="e">
        <f>I177+I180</f>
        <v>#REF!</v>
      </c>
      <c r="J176" s="117">
        <f>J177+J180</f>
        <v>0</v>
      </c>
      <c r="K176" s="115">
        <f>K177+K180</f>
        <v>4320.8</v>
      </c>
      <c r="L176" s="115">
        <f>L177+L180</f>
        <v>8025.1</v>
      </c>
      <c r="M176" s="247">
        <f>M177+M180</f>
        <v>0</v>
      </c>
    </row>
    <row r="177" spans="1:13" ht="26.25" customHeight="1">
      <c r="A177" s="225"/>
      <c r="B177" s="306" t="s">
        <v>306</v>
      </c>
      <c r="C177" s="348" t="s">
        <v>1110</v>
      </c>
      <c r="D177" s="318" t="s">
        <v>931</v>
      </c>
      <c r="E177" s="11" t="s">
        <v>660</v>
      </c>
      <c r="F177" s="11" t="s">
        <v>1111</v>
      </c>
      <c r="G177" s="11"/>
      <c r="H177" s="32"/>
      <c r="I177" s="271" t="e">
        <f>SUM(I178:I179)</f>
        <v>#REF!</v>
      </c>
      <c r="J177" s="256">
        <f>SUM(J178:J179)</f>
        <v>0</v>
      </c>
      <c r="K177" s="152">
        <f>SUM(K178:K179)</f>
        <v>3963.7</v>
      </c>
      <c r="L177" s="152">
        <f>SUM(L178:L179)</f>
        <v>7464.6</v>
      </c>
      <c r="M177" s="285">
        <f>SUM(M178:M179)</f>
        <v>0</v>
      </c>
    </row>
    <row r="178" spans="1:13" ht="13.5" customHeight="1">
      <c r="A178" s="225"/>
      <c r="B178" s="87" t="s">
        <v>313</v>
      </c>
      <c r="C178" s="333" t="s">
        <v>686</v>
      </c>
      <c r="D178" s="319" t="s">
        <v>931</v>
      </c>
      <c r="E178" s="146" t="s">
        <v>660</v>
      </c>
      <c r="F178" s="146" t="s">
        <v>1111</v>
      </c>
      <c r="G178" s="146" t="s">
        <v>96</v>
      </c>
      <c r="H178" s="6"/>
      <c r="I178" s="270">
        <f>'Вед стр расх Пр.2'!G175</f>
        <v>2794.8</v>
      </c>
      <c r="J178" s="257">
        <v>0</v>
      </c>
      <c r="K178" s="156">
        <v>2852.2</v>
      </c>
      <c r="L178" s="156">
        <v>4871.1</v>
      </c>
      <c r="M178" s="286">
        <v>0</v>
      </c>
    </row>
    <row r="179" spans="1:13" ht="36" customHeight="1" thickBot="1">
      <c r="A179" s="225"/>
      <c r="B179" s="87" t="s">
        <v>314</v>
      </c>
      <c r="C179" s="333" t="s">
        <v>59</v>
      </c>
      <c r="D179" s="319" t="s">
        <v>931</v>
      </c>
      <c r="E179" s="146" t="s">
        <v>660</v>
      </c>
      <c r="F179" s="146" t="s">
        <v>1111</v>
      </c>
      <c r="G179" s="146" t="s">
        <v>738</v>
      </c>
      <c r="H179" s="6"/>
      <c r="I179" s="270" t="e">
        <f>'Вед стр расх Пр.2'!#REF!</f>
        <v>#REF!</v>
      </c>
      <c r="J179" s="257">
        <v>0</v>
      </c>
      <c r="K179" s="156">
        <v>1111.5</v>
      </c>
      <c r="L179" s="156">
        <v>2593.5</v>
      </c>
      <c r="M179" s="286">
        <v>0</v>
      </c>
    </row>
    <row r="180" spans="1:13" ht="45.75" customHeight="1">
      <c r="A180" s="181" t="s">
        <v>1044</v>
      </c>
      <c r="B180" s="23" t="s">
        <v>307</v>
      </c>
      <c r="C180" s="348" t="s">
        <v>1115</v>
      </c>
      <c r="D180" s="318" t="s">
        <v>931</v>
      </c>
      <c r="E180" s="11" t="s">
        <v>660</v>
      </c>
      <c r="F180" s="11" t="s">
        <v>1114</v>
      </c>
      <c r="G180" s="11"/>
      <c r="H180" s="11"/>
      <c r="I180" s="271">
        <f>I181</f>
        <v>256.6</v>
      </c>
      <c r="J180" s="256">
        <f>J181</f>
        <v>0</v>
      </c>
      <c r="K180" s="152">
        <f>K181</f>
        <v>357.1</v>
      </c>
      <c r="L180" s="152">
        <f>L181</f>
        <v>560.5</v>
      </c>
      <c r="M180" s="285">
        <f>M181</f>
        <v>0</v>
      </c>
    </row>
    <row r="181" spans="1:13" ht="12.75">
      <c r="A181" s="76" t="s">
        <v>1045</v>
      </c>
      <c r="B181" s="3" t="s">
        <v>315</v>
      </c>
      <c r="C181" s="333" t="s">
        <v>686</v>
      </c>
      <c r="D181" s="319" t="s">
        <v>931</v>
      </c>
      <c r="E181" s="146" t="s">
        <v>660</v>
      </c>
      <c r="F181" s="146" t="s">
        <v>1114</v>
      </c>
      <c r="G181" s="146" t="s">
        <v>96</v>
      </c>
      <c r="H181" s="146"/>
      <c r="I181" s="270">
        <f>'Вед стр расх Пр.2'!G181</f>
        <v>256.6</v>
      </c>
      <c r="J181" s="257">
        <v>0</v>
      </c>
      <c r="K181" s="156">
        <v>357.1</v>
      </c>
      <c r="L181" s="156">
        <v>560.5</v>
      </c>
      <c r="M181" s="286">
        <v>0</v>
      </c>
    </row>
    <row r="182" spans="1:13" ht="24" hidden="1">
      <c r="A182" s="179" t="s">
        <v>1046</v>
      </c>
      <c r="B182" s="306"/>
      <c r="C182" s="332" t="s">
        <v>475</v>
      </c>
      <c r="D182" s="323"/>
      <c r="E182" s="32" t="s">
        <v>485</v>
      </c>
      <c r="F182" s="32" t="s">
        <v>27</v>
      </c>
      <c r="G182" s="32" t="s">
        <v>482</v>
      </c>
      <c r="H182" s="32" t="s">
        <v>476</v>
      </c>
      <c r="I182" s="224"/>
      <c r="J182" s="258"/>
      <c r="K182" s="211"/>
      <c r="L182" s="211"/>
      <c r="M182" s="246"/>
    </row>
    <row r="183" spans="1:13" ht="13.5" hidden="1" thickBot="1">
      <c r="A183" s="159" t="s">
        <v>1097</v>
      </c>
      <c r="B183" s="87"/>
      <c r="C183" s="335" t="s">
        <v>455</v>
      </c>
      <c r="D183" s="26"/>
      <c r="E183" s="6" t="s">
        <v>485</v>
      </c>
      <c r="F183" s="6" t="s">
        <v>27</v>
      </c>
      <c r="G183" s="6" t="s">
        <v>482</v>
      </c>
      <c r="H183" s="6" t="s">
        <v>501</v>
      </c>
      <c r="I183" s="224"/>
      <c r="J183" s="258"/>
      <c r="K183" s="211"/>
      <c r="L183" s="211"/>
      <c r="M183" s="246"/>
    </row>
    <row r="184" spans="1:13" ht="16.5" hidden="1" thickBot="1">
      <c r="A184" s="70" t="s">
        <v>1052</v>
      </c>
      <c r="B184" s="308"/>
      <c r="C184" s="345" t="s">
        <v>467</v>
      </c>
      <c r="D184" s="324"/>
      <c r="E184" s="199" t="s">
        <v>528</v>
      </c>
      <c r="F184" s="199"/>
      <c r="G184" s="199"/>
      <c r="H184" s="199"/>
      <c r="I184" s="224"/>
      <c r="J184" s="258"/>
      <c r="K184" s="211"/>
      <c r="L184" s="211"/>
      <c r="M184" s="246"/>
    </row>
    <row r="185" spans="1:13" ht="25.5" hidden="1">
      <c r="A185" s="182" t="s">
        <v>1137</v>
      </c>
      <c r="B185" s="307"/>
      <c r="C185" s="352" t="s">
        <v>537</v>
      </c>
      <c r="D185" s="317"/>
      <c r="E185" s="86" t="s">
        <v>486</v>
      </c>
      <c r="F185" s="86"/>
      <c r="G185" s="86"/>
      <c r="H185" s="86"/>
      <c r="I185" s="224"/>
      <c r="J185" s="258"/>
      <c r="K185" s="211"/>
      <c r="L185" s="211"/>
      <c r="M185" s="246"/>
    </row>
    <row r="186" spans="1:13" ht="15" customHeight="1">
      <c r="A186" s="182"/>
      <c r="B186" s="22" t="s">
        <v>303</v>
      </c>
      <c r="C186" s="351" t="s">
        <v>1116</v>
      </c>
      <c r="D186" s="326" t="s">
        <v>931</v>
      </c>
      <c r="E186" s="232" t="s">
        <v>660</v>
      </c>
      <c r="F186" s="232" t="s">
        <v>1117</v>
      </c>
      <c r="G186" s="243"/>
      <c r="H186" s="39"/>
      <c r="I186" s="249">
        <f>I189+I191</f>
        <v>233.5</v>
      </c>
      <c r="J186" s="117">
        <f>J189+J191</f>
        <v>0</v>
      </c>
      <c r="K186" s="115">
        <f>K189+K191</f>
        <v>0</v>
      </c>
      <c r="L186" s="115">
        <f>L189+L191</f>
        <v>0</v>
      </c>
      <c r="M186" s="247">
        <f>M189+M191</f>
        <v>500</v>
      </c>
    </row>
    <row r="187" spans="1:13" ht="13.5" customHeight="1" hidden="1">
      <c r="A187" s="182"/>
      <c r="B187" s="307"/>
      <c r="C187" s="348" t="s">
        <v>1118</v>
      </c>
      <c r="D187" s="318" t="s">
        <v>931</v>
      </c>
      <c r="E187" s="11" t="s">
        <v>660</v>
      </c>
      <c r="F187" s="11" t="s">
        <v>1119</v>
      </c>
      <c r="G187" s="230"/>
      <c r="H187" s="84"/>
      <c r="I187" s="271"/>
      <c r="J187" s="256">
        <f>J188</f>
        <v>0</v>
      </c>
      <c r="K187" s="152">
        <f>K188</f>
        <v>0</v>
      </c>
      <c r="L187" s="152">
        <f>L188</f>
        <v>0</v>
      </c>
      <c r="M187" s="285">
        <f>M188</f>
        <v>0</v>
      </c>
    </row>
    <row r="188" spans="1:13" ht="13.5" customHeight="1" hidden="1">
      <c r="A188" s="182"/>
      <c r="B188" s="307"/>
      <c r="C188" s="333" t="s">
        <v>686</v>
      </c>
      <c r="D188" s="319" t="s">
        <v>931</v>
      </c>
      <c r="E188" s="146" t="s">
        <v>660</v>
      </c>
      <c r="F188" s="146" t="s">
        <v>1119</v>
      </c>
      <c r="G188" s="146" t="s">
        <v>96</v>
      </c>
      <c r="H188" s="86"/>
      <c r="I188" s="270"/>
      <c r="J188" s="257">
        <v>0</v>
      </c>
      <c r="K188" s="156">
        <v>0</v>
      </c>
      <c r="L188" s="156">
        <v>0</v>
      </c>
      <c r="M188" s="286">
        <v>0</v>
      </c>
    </row>
    <row r="189" spans="1:13" ht="33" customHeight="1">
      <c r="A189" s="182"/>
      <c r="B189" s="307" t="s">
        <v>308</v>
      </c>
      <c r="C189" s="348" t="s">
        <v>282</v>
      </c>
      <c r="D189" s="318" t="s">
        <v>931</v>
      </c>
      <c r="E189" s="11" t="s">
        <v>660</v>
      </c>
      <c r="F189" s="11" t="s">
        <v>1144</v>
      </c>
      <c r="G189" s="230"/>
      <c r="H189" s="84"/>
      <c r="I189" s="271">
        <f>I190</f>
        <v>233.5</v>
      </c>
      <c r="J189" s="256">
        <f>J190</f>
        <v>0</v>
      </c>
      <c r="K189" s="152">
        <f>K190</f>
        <v>0</v>
      </c>
      <c r="L189" s="152">
        <f>L190</f>
        <v>0</v>
      </c>
      <c r="M189" s="285">
        <f>M190</f>
        <v>500</v>
      </c>
    </row>
    <row r="190" spans="1:13" ht="12" customHeight="1">
      <c r="A190" s="182"/>
      <c r="B190" s="3" t="s">
        <v>316</v>
      </c>
      <c r="C190" s="333" t="s">
        <v>686</v>
      </c>
      <c r="D190" s="319" t="s">
        <v>931</v>
      </c>
      <c r="E190" s="146" t="s">
        <v>660</v>
      </c>
      <c r="F190" s="146" t="s">
        <v>1144</v>
      </c>
      <c r="G190" s="146" t="s">
        <v>96</v>
      </c>
      <c r="H190" s="86"/>
      <c r="I190" s="270">
        <f>'Вед стр расх Пр.2'!G191</f>
        <v>233.5</v>
      </c>
      <c r="J190" s="257">
        <v>0</v>
      </c>
      <c r="K190" s="156">
        <v>0</v>
      </c>
      <c r="L190" s="156">
        <v>0</v>
      </c>
      <c r="M190" s="286">
        <v>500</v>
      </c>
    </row>
    <row r="191" spans="1:13" ht="22.5">
      <c r="A191" s="182"/>
      <c r="B191" s="307" t="s">
        <v>309</v>
      </c>
      <c r="C191" s="332" t="s">
        <v>1145</v>
      </c>
      <c r="D191" s="318" t="s">
        <v>931</v>
      </c>
      <c r="E191" s="11" t="s">
        <v>660</v>
      </c>
      <c r="F191" s="11" t="s">
        <v>1146</v>
      </c>
      <c r="G191" s="230"/>
      <c r="H191" s="84"/>
      <c r="I191" s="271">
        <f>I192</f>
        <v>0</v>
      </c>
      <c r="J191" s="256">
        <f>J192</f>
        <v>0</v>
      </c>
      <c r="K191" s="152">
        <f>K192</f>
        <v>0</v>
      </c>
      <c r="L191" s="152">
        <f>L192</f>
        <v>0</v>
      </c>
      <c r="M191" s="285">
        <f>M192</f>
        <v>0</v>
      </c>
    </row>
    <row r="192" spans="1:13" ht="14.25" customHeight="1">
      <c r="A192" s="182"/>
      <c r="B192" s="3" t="s">
        <v>317</v>
      </c>
      <c r="C192" s="333" t="s">
        <v>686</v>
      </c>
      <c r="D192" s="319" t="s">
        <v>931</v>
      </c>
      <c r="E192" s="146" t="s">
        <v>660</v>
      </c>
      <c r="F192" s="146" t="s">
        <v>1146</v>
      </c>
      <c r="G192" s="146" t="s">
        <v>96</v>
      </c>
      <c r="H192" s="86"/>
      <c r="I192" s="270">
        <f>'Вед стр расх Пр.2'!G195</f>
        <v>0</v>
      </c>
      <c r="J192" s="257">
        <v>0</v>
      </c>
      <c r="K192" s="156">
        <v>0</v>
      </c>
      <c r="L192" s="156">
        <v>0</v>
      </c>
      <c r="M192" s="286">
        <v>0</v>
      </c>
    </row>
    <row r="193" spans="1:13" ht="15">
      <c r="A193" s="182"/>
      <c r="B193" s="312" t="s">
        <v>1052</v>
      </c>
      <c r="C193" s="353" t="s">
        <v>1147</v>
      </c>
      <c r="D193" s="359" t="s">
        <v>931</v>
      </c>
      <c r="E193" s="362" t="s">
        <v>1148</v>
      </c>
      <c r="F193" s="366"/>
      <c r="G193" s="363"/>
      <c r="H193" s="360"/>
      <c r="I193" s="272">
        <f aca="true" t="shared" si="1" ref="I193:M195">I194</f>
        <v>0</v>
      </c>
      <c r="J193" s="263">
        <f t="shared" si="1"/>
        <v>0</v>
      </c>
      <c r="K193" s="245">
        <f t="shared" si="1"/>
        <v>8</v>
      </c>
      <c r="L193" s="245">
        <f t="shared" si="1"/>
        <v>0</v>
      </c>
      <c r="M193" s="291">
        <f t="shared" si="1"/>
        <v>0</v>
      </c>
    </row>
    <row r="194" spans="1:13" ht="28.5" customHeight="1">
      <c r="A194" s="182"/>
      <c r="B194" s="313" t="s">
        <v>536</v>
      </c>
      <c r="C194" s="331" t="s">
        <v>1150</v>
      </c>
      <c r="D194" s="316" t="s">
        <v>931</v>
      </c>
      <c r="E194" s="31" t="s">
        <v>1149</v>
      </c>
      <c r="F194" s="234"/>
      <c r="G194" s="235"/>
      <c r="H194" s="37"/>
      <c r="I194" s="248">
        <f t="shared" si="1"/>
        <v>0</v>
      </c>
      <c r="J194" s="255">
        <f t="shared" si="1"/>
        <v>0</v>
      </c>
      <c r="K194" s="116">
        <f t="shared" si="1"/>
        <v>8</v>
      </c>
      <c r="L194" s="116">
        <f t="shared" si="1"/>
        <v>0</v>
      </c>
      <c r="M194" s="284">
        <f t="shared" si="1"/>
        <v>0</v>
      </c>
    </row>
    <row r="195" spans="1:13" ht="22.5">
      <c r="A195" s="182"/>
      <c r="B195" s="307" t="s">
        <v>245</v>
      </c>
      <c r="C195" s="354" t="s">
        <v>1151</v>
      </c>
      <c r="D195" s="318" t="s">
        <v>931</v>
      </c>
      <c r="E195" s="11" t="s">
        <v>1149</v>
      </c>
      <c r="F195" s="11" t="s">
        <v>1152</v>
      </c>
      <c r="G195" s="231"/>
      <c r="H195" s="84"/>
      <c r="I195" s="271">
        <f t="shared" si="1"/>
        <v>0</v>
      </c>
      <c r="J195" s="256">
        <f t="shared" si="1"/>
        <v>0</v>
      </c>
      <c r="K195" s="152">
        <f t="shared" si="1"/>
        <v>8</v>
      </c>
      <c r="L195" s="152">
        <f t="shared" si="1"/>
        <v>0</v>
      </c>
      <c r="M195" s="285">
        <f t="shared" si="1"/>
        <v>0</v>
      </c>
    </row>
    <row r="196" spans="1:13" ht="12.75">
      <c r="A196" s="182"/>
      <c r="B196" s="3" t="s">
        <v>246</v>
      </c>
      <c r="C196" s="333" t="s">
        <v>686</v>
      </c>
      <c r="D196" s="319" t="s">
        <v>931</v>
      </c>
      <c r="E196" s="146" t="s">
        <v>1149</v>
      </c>
      <c r="F196" s="146" t="s">
        <v>1152</v>
      </c>
      <c r="G196" s="146" t="s">
        <v>96</v>
      </c>
      <c r="H196" s="86"/>
      <c r="I196" s="270">
        <f>'Вед стр расх Пр.2'!G201</f>
        <v>0</v>
      </c>
      <c r="J196" s="257">
        <v>0</v>
      </c>
      <c r="K196" s="156">
        <v>8</v>
      </c>
      <c r="L196" s="156">
        <v>0</v>
      </c>
      <c r="M196" s="286">
        <v>0</v>
      </c>
    </row>
    <row r="197" spans="1:13" ht="15">
      <c r="A197" s="182"/>
      <c r="B197" s="312" t="s">
        <v>1053</v>
      </c>
      <c r="C197" s="353" t="s">
        <v>467</v>
      </c>
      <c r="D197" s="359" t="s">
        <v>931</v>
      </c>
      <c r="E197" s="362" t="s">
        <v>615</v>
      </c>
      <c r="F197" s="363"/>
      <c r="G197" s="364"/>
      <c r="H197" s="365"/>
      <c r="I197" s="272">
        <f>I198</f>
        <v>3358.9</v>
      </c>
      <c r="J197" s="263">
        <f>J198</f>
        <v>585</v>
      </c>
      <c r="K197" s="245">
        <f>K198</f>
        <v>667</v>
      </c>
      <c r="L197" s="245">
        <f>L198</f>
        <v>485</v>
      </c>
      <c r="M197" s="291">
        <f>M198</f>
        <v>1170</v>
      </c>
    </row>
    <row r="198" spans="1:13" ht="30">
      <c r="A198" s="182"/>
      <c r="B198" s="313" t="s">
        <v>71</v>
      </c>
      <c r="C198" s="331" t="s">
        <v>614</v>
      </c>
      <c r="D198" s="316" t="s">
        <v>931</v>
      </c>
      <c r="E198" s="31" t="s">
        <v>616</v>
      </c>
      <c r="F198" s="235"/>
      <c r="G198" s="236"/>
      <c r="H198" s="237"/>
      <c r="I198" s="248">
        <f>I199+I203</f>
        <v>3358.9</v>
      </c>
      <c r="J198" s="255">
        <f>J199+J203</f>
        <v>585</v>
      </c>
      <c r="K198" s="116">
        <f>K199+K203</f>
        <v>667</v>
      </c>
      <c r="L198" s="116">
        <f>L199+L203</f>
        <v>485</v>
      </c>
      <c r="M198" s="284">
        <f>M199+M203</f>
        <v>1170</v>
      </c>
    </row>
    <row r="199" spans="1:13" ht="35.25" customHeight="1">
      <c r="A199" s="183" t="s">
        <v>480</v>
      </c>
      <c r="B199" s="306" t="s">
        <v>237</v>
      </c>
      <c r="C199" s="332" t="s">
        <v>617</v>
      </c>
      <c r="D199" s="318" t="s">
        <v>931</v>
      </c>
      <c r="E199" s="11" t="s">
        <v>616</v>
      </c>
      <c r="F199" s="11" t="s">
        <v>451</v>
      </c>
      <c r="G199" s="11"/>
      <c r="H199" s="11"/>
      <c r="I199" s="271">
        <f>I200</f>
        <v>556</v>
      </c>
      <c r="J199" s="256">
        <f>J200</f>
        <v>90</v>
      </c>
      <c r="K199" s="152">
        <f>K200</f>
        <v>479</v>
      </c>
      <c r="L199" s="152">
        <f>L200</f>
        <v>485</v>
      </c>
      <c r="M199" s="285">
        <f>M200</f>
        <v>310</v>
      </c>
    </row>
    <row r="200" spans="1:13" ht="12.75">
      <c r="A200" s="76" t="s">
        <v>379</v>
      </c>
      <c r="B200" s="3" t="s">
        <v>238</v>
      </c>
      <c r="C200" s="333" t="s">
        <v>686</v>
      </c>
      <c r="D200" s="319" t="s">
        <v>931</v>
      </c>
      <c r="E200" s="146" t="s">
        <v>616</v>
      </c>
      <c r="F200" s="146" t="s">
        <v>451</v>
      </c>
      <c r="G200" s="146" t="s">
        <v>96</v>
      </c>
      <c r="H200" s="146"/>
      <c r="I200" s="270">
        <f>'Вед стр расх Пр.2'!G235</f>
        <v>556</v>
      </c>
      <c r="J200" s="257">
        <v>90</v>
      </c>
      <c r="K200" s="156">
        <v>479</v>
      </c>
      <c r="L200" s="156">
        <v>485</v>
      </c>
      <c r="M200" s="286">
        <v>310</v>
      </c>
    </row>
    <row r="201" spans="1:13" ht="12.75" hidden="1">
      <c r="A201" s="179" t="s">
        <v>380</v>
      </c>
      <c r="B201" s="306"/>
      <c r="C201" s="332" t="s">
        <v>475</v>
      </c>
      <c r="D201" s="323"/>
      <c r="E201" s="32" t="s">
        <v>486</v>
      </c>
      <c r="F201" s="32" t="s">
        <v>377</v>
      </c>
      <c r="G201" s="32" t="s">
        <v>474</v>
      </c>
      <c r="H201" s="32" t="s">
        <v>476</v>
      </c>
      <c r="I201" s="224"/>
      <c r="J201" s="258"/>
      <c r="K201" s="211"/>
      <c r="L201" s="211"/>
      <c r="M201" s="246"/>
    </row>
    <row r="202" spans="1:13" ht="12.75" hidden="1">
      <c r="A202" s="184" t="s">
        <v>1097</v>
      </c>
      <c r="B202" s="87"/>
      <c r="C202" s="355" t="s">
        <v>455</v>
      </c>
      <c r="D202" s="26"/>
      <c r="E202" s="4" t="s">
        <v>486</v>
      </c>
      <c r="F202" s="4" t="s">
        <v>377</v>
      </c>
      <c r="G202" s="4" t="s">
        <v>474</v>
      </c>
      <c r="H202" s="4" t="s">
        <v>501</v>
      </c>
      <c r="I202" s="224"/>
      <c r="J202" s="258"/>
      <c r="K202" s="211"/>
      <c r="L202" s="211"/>
      <c r="M202" s="246"/>
    </row>
    <row r="203" spans="1:13" ht="35.25" customHeight="1">
      <c r="A203" s="183" t="s">
        <v>464</v>
      </c>
      <c r="B203" s="306" t="s">
        <v>413</v>
      </c>
      <c r="C203" s="332" t="s">
        <v>618</v>
      </c>
      <c r="D203" s="318" t="s">
        <v>931</v>
      </c>
      <c r="E203" s="11" t="s">
        <v>616</v>
      </c>
      <c r="F203" s="11" t="s">
        <v>452</v>
      </c>
      <c r="G203" s="11"/>
      <c r="H203" s="11"/>
      <c r="I203" s="271">
        <f>I204</f>
        <v>2802.9</v>
      </c>
      <c r="J203" s="256">
        <f>J204</f>
        <v>495</v>
      </c>
      <c r="K203" s="152">
        <f>K204</f>
        <v>188</v>
      </c>
      <c r="L203" s="152">
        <f>L204</f>
        <v>0</v>
      </c>
      <c r="M203" s="285">
        <f>M204</f>
        <v>860</v>
      </c>
    </row>
    <row r="204" spans="1:13" ht="12.75">
      <c r="A204" s="76" t="s">
        <v>1138</v>
      </c>
      <c r="B204" s="3" t="s">
        <v>414</v>
      </c>
      <c r="C204" s="333" t="s">
        <v>686</v>
      </c>
      <c r="D204" s="319" t="s">
        <v>931</v>
      </c>
      <c r="E204" s="146" t="s">
        <v>616</v>
      </c>
      <c r="F204" s="146" t="s">
        <v>452</v>
      </c>
      <c r="G204" s="146" t="s">
        <v>96</v>
      </c>
      <c r="H204" s="146"/>
      <c r="I204" s="270">
        <f>'Вед стр расх Пр.2'!G239</f>
        <v>2802.9</v>
      </c>
      <c r="J204" s="257">
        <v>495</v>
      </c>
      <c r="K204" s="156">
        <v>188</v>
      </c>
      <c r="L204" s="156">
        <v>0</v>
      </c>
      <c r="M204" s="286">
        <v>860</v>
      </c>
    </row>
    <row r="205" spans="1:13" ht="12.75" hidden="1">
      <c r="A205" s="179" t="s">
        <v>1139</v>
      </c>
      <c r="B205" s="306"/>
      <c r="C205" s="332" t="s">
        <v>475</v>
      </c>
      <c r="D205" s="323"/>
      <c r="E205" s="32" t="s">
        <v>486</v>
      </c>
      <c r="F205" s="32" t="s">
        <v>378</v>
      </c>
      <c r="G205" s="32" t="s">
        <v>474</v>
      </c>
      <c r="H205" s="32" t="s">
        <v>476</v>
      </c>
      <c r="I205" s="224"/>
      <c r="J205" s="258"/>
      <c r="K205" s="211"/>
      <c r="L205" s="211"/>
      <c r="M205" s="246"/>
    </row>
    <row r="206" spans="1:13" ht="12.75" hidden="1">
      <c r="A206" s="184" t="s">
        <v>1097</v>
      </c>
      <c r="B206" s="87"/>
      <c r="C206" s="355" t="s">
        <v>455</v>
      </c>
      <c r="D206" s="26"/>
      <c r="E206" s="4" t="s">
        <v>486</v>
      </c>
      <c r="F206" s="4" t="s">
        <v>378</v>
      </c>
      <c r="G206" s="4" t="s">
        <v>474</v>
      </c>
      <c r="H206" s="4" t="s">
        <v>501</v>
      </c>
      <c r="I206" s="224"/>
      <c r="J206" s="258"/>
      <c r="K206" s="211"/>
      <c r="L206" s="211"/>
      <c r="M206" s="246"/>
    </row>
    <row r="207" spans="1:13" ht="36" hidden="1">
      <c r="A207" s="183" t="s">
        <v>1055</v>
      </c>
      <c r="B207" s="307"/>
      <c r="C207" s="343" t="s">
        <v>1109</v>
      </c>
      <c r="D207" s="318"/>
      <c r="E207" s="84" t="s">
        <v>486</v>
      </c>
      <c r="F207" s="84" t="s">
        <v>97</v>
      </c>
      <c r="G207" s="84"/>
      <c r="H207" s="84"/>
      <c r="I207" s="224"/>
      <c r="J207" s="258"/>
      <c r="K207" s="211"/>
      <c r="L207" s="211"/>
      <c r="M207" s="246"/>
    </row>
    <row r="208" spans="1:13" ht="12.75" hidden="1">
      <c r="A208" s="76" t="s">
        <v>718</v>
      </c>
      <c r="B208" s="307"/>
      <c r="C208" s="348" t="s">
        <v>539</v>
      </c>
      <c r="D208" s="321"/>
      <c r="E208" s="153" t="s">
        <v>486</v>
      </c>
      <c r="F208" s="153" t="s">
        <v>97</v>
      </c>
      <c r="G208" s="153" t="s">
        <v>484</v>
      </c>
      <c r="H208" s="153"/>
      <c r="I208" s="224"/>
      <c r="J208" s="258"/>
      <c r="K208" s="211"/>
      <c r="L208" s="211"/>
      <c r="M208" s="246"/>
    </row>
    <row r="209" spans="1:13" ht="12.75" hidden="1">
      <c r="A209" s="185" t="s">
        <v>1101</v>
      </c>
      <c r="B209" s="306"/>
      <c r="C209" s="332" t="s">
        <v>475</v>
      </c>
      <c r="D209" s="323"/>
      <c r="E209" s="36" t="s">
        <v>486</v>
      </c>
      <c r="F209" s="36" t="s">
        <v>518</v>
      </c>
      <c r="G209" s="36" t="s">
        <v>484</v>
      </c>
      <c r="H209" s="36" t="s">
        <v>476</v>
      </c>
      <c r="I209" s="224"/>
      <c r="J209" s="258"/>
      <c r="K209" s="211"/>
      <c r="L209" s="211"/>
      <c r="M209" s="246"/>
    </row>
    <row r="210" spans="1:13" ht="22.5" customHeight="1" hidden="1" thickBot="1">
      <c r="A210" s="186" t="s">
        <v>1097</v>
      </c>
      <c r="B210" s="309"/>
      <c r="C210" s="335" t="s">
        <v>1026</v>
      </c>
      <c r="D210" s="26"/>
      <c r="E210" s="4" t="s">
        <v>486</v>
      </c>
      <c r="F210" s="4" t="s">
        <v>483</v>
      </c>
      <c r="G210" s="4" t="s">
        <v>484</v>
      </c>
      <c r="H210" s="4" t="s">
        <v>501</v>
      </c>
      <c r="I210" s="224"/>
      <c r="J210" s="258"/>
      <c r="K210" s="211"/>
      <c r="L210" s="211"/>
      <c r="M210" s="246"/>
    </row>
    <row r="211" spans="1:13" ht="32.25" hidden="1" thickBot="1">
      <c r="A211" s="70" t="s">
        <v>1053</v>
      </c>
      <c r="B211" s="308"/>
      <c r="C211" s="356" t="s">
        <v>468</v>
      </c>
      <c r="D211" s="324"/>
      <c r="E211" s="200" t="s">
        <v>98</v>
      </c>
      <c r="F211" s="200"/>
      <c r="G211" s="200"/>
      <c r="H211" s="200"/>
      <c r="I211" s="224"/>
      <c r="J211" s="258"/>
      <c r="K211" s="211"/>
      <c r="L211" s="211"/>
      <c r="M211" s="246"/>
    </row>
    <row r="212" spans="1:13" ht="12.75" hidden="1">
      <c r="A212" s="182" t="s">
        <v>251</v>
      </c>
      <c r="B212" s="307"/>
      <c r="C212" s="352" t="s">
        <v>487</v>
      </c>
      <c r="D212" s="317"/>
      <c r="E212" s="86" t="s">
        <v>1140</v>
      </c>
      <c r="F212" s="86"/>
      <c r="G212" s="86"/>
      <c r="H212" s="86"/>
      <c r="I212" s="224"/>
      <c r="J212" s="258"/>
      <c r="K212" s="211"/>
      <c r="L212" s="211"/>
      <c r="M212" s="246"/>
    </row>
    <row r="213" spans="1:13" ht="12.75" hidden="1">
      <c r="A213" s="188" t="s">
        <v>380</v>
      </c>
      <c r="B213" s="310"/>
      <c r="C213" s="332" t="s">
        <v>475</v>
      </c>
      <c r="D213" s="323"/>
      <c r="E213" s="36" t="s">
        <v>1140</v>
      </c>
      <c r="F213" s="36" t="s">
        <v>1141</v>
      </c>
      <c r="G213" s="36" t="s">
        <v>100</v>
      </c>
      <c r="H213" s="36" t="s">
        <v>476</v>
      </c>
      <c r="I213" s="224"/>
      <c r="J213" s="258"/>
      <c r="K213" s="211"/>
      <c r="L213" s="211"/>
      <c r="M213" s="246"/>
    </row>
    <row r="214" spans="1:13" ht="12.75" hidden="1">
      <c r="A214" s="184" t="s">
        <v>1097</v>
      </c>
      <c r="B214" s="87"/>
      <c r="C214" s="335" t="s">
        <v>455</v>
      </c>
      <c r="D214" s="26"/>
      <c r="E214" s="4" t="s">
        <v>1140</v>
      </c>
      <c r="F214" s="4" t="s">
        <v>471</v>
      </c>
      <c r="G214" s="4" t="s">
        <v>100</v>
      </c>
      <c r="H214" s="4" t="s">
        <v>501</v>
      </c>
      <c r="I214" s="224"/>
      <c r="J214" s="258"/>
      <c r="K214" s="211"/>
      <c r="L214" s="211"/>
      <c r="M214" s="246"/>
    </row>
    <row r="215" spans="1:13" ht="15" hidden="1">
      <c r="A215" s="189" t="s">
        <v>255</v>
      </c>
      <c r="B215" s="311"/>
      <c r="C215" s="336" t="s">
        <v>70</v>
      </c>
      <c r="D215" s="317"/>
      <c r="E215" s="86" t="s">
        <v>1142</v>
      </c>
      <c r="F215" s="86"/>
      <c r="G215" s="86"/>
      <c r="H215" s="86"/>
      <c r="I215" s="224"/>
      <c r="J215" s="258"/>
      <c r="K215" s="211"/>
      <c r="L215" s="211"/>
      <c r="M215" s="246"/>
    </row>
    <row r="216" spans="1:13" ht="45">
      <c r="A216" s="189"/>
      <c r="B216" s="312" t="s">
        <v>1054</v>
      </c>
      <c r="C216" s="353" t="s">
        <v>619</v>
      </c>
      <c r="D216" s="359" t="s">
        <v>931</v>
      </c>
      <c r="E216" s="362" t="s">
        <v>620</v>
      </c>
      <c r="F216" s="360"/>
      <c r="G216" s="360"/>
      <c r="H216" s="360"/>
      <c r="I216" s="272" t="e">
        <f>I217+I220</f>
        <v>#REF!</v>
      </c>
      <c r="J216" s="263">
        <f>J217+J220</f>
        <v>1099</v>
      </c>
      <c r="K216" s="245">
        <f>K217+K220</f>
        <v>957</v>
      </c>
      <c r="L216" s="245">
        <f>L217+L220</f>
        <v>447</v>
      </c>
      <c r="M216" s="291">
        <f>M217+M220</f>
        <v>503</v>
      </c>
    </row>
    <row r="217" spans="1:13" ht="15">
      <c r="A217" s="189"/>
      <c r="B217" s="313" t="s">
        <v>630</v>
      </c>
      <c r="C217" s="331" t="s">
        <v>1083</v>
      </c>
      <c r="D217" s="316" t="s">
        <v>931</v>
      </c>
      <c r="E217" s="31" t="s">
        <v>621</v>
      </c>
      <c r="F217" s="37"/>
      <c r="G217" s="37"/>
      <c r="H217" s="37"/>
      <c r="I217" s="248">
        <f aca="true" t="shared" si="2" ref="I217:M218">I218</f>
        <v>12443.7</v>
      </c>
      <c r="J217" s="255">
        <f t="shared" si="2"/>
        <v>849</v>
      </c>
      <c r="K217" s="116">
        <f t="shared" si="2"/>
        <v>707</v>
      </c>
      <c r="L217" s="116">
        <f t="shared" si="2"/>
        <v>197</v>
      </c>
      <c r="M217" s="284">
        <f t="shared" si="2"/>
        <v>253</v>
      </c>
    </row>
    <row r="218" spans="1:13" ht="34.5" customHeight="1">
      <c r="A218" s="189"/>
      <c r="B218" s="306" t="s">
        <v>239</v>
      </c>
      <c r="C218" s="348" t="s">
        <v>622</v>
      </c>
      <c r="D218" s="318" t="s">
        <v>931</v>
      </c>
      <c r="E218" s="84" t="s">
        <v>621</v>
      </c>
      <c r="F218" s="84" t="s">
        <v>453</v>
      </c>
      <c r="G218" s="86"/>
      <c r="H218" s="86"/>
      <c r="I218" s="271">
        <f t="shared" si="2"/>
        <v>12443.7</v>
      </c>
      <c r="J218" s="256">
        <f t="shared" si="2"/>
        <v>849</v>
      </c>
      <c r="K218" s="152">
        <f t="shared" si="2"/>
        <v>707</v>
      </c>
      <c r="L218" s="152">
        <f t="shared" si="2"/>
        <v>197</v>
      </c>
      <c r="M218" s="285">
        <f t="shared" si="2"/>
        <v>253</v>
      </c>
    </row>
    <row r="219" spans="1:13" ht="13.5" customHeight="1">
      <c r="A219" s="189"/>
      <c r="B219" s="3" t="s">
        <v>240</v>
      </c>
      <c r="C219" s="333" t="s">
        <v>686</v>
      </c>
      <c r="D219" s="319" t="s">
        <v>931</v>
      </c>
      <c r="E219" s="146" t="s">
        <v>621</v>
      </c>
      <c r="F219" s="146" t="s">
        <v>453</v>
      </c>
      <c r="G219" s="146" t="s">
        <v>96</v>
      </c>
      <c r="H219" s="86"/>
      <c r="I219" s="270">
        <f>'Вед стр расх Пр.2'!G249</f>
        <v>12443.7</v>
      </c>
      <c r="J219" s="257">
        <v>849</v>
      </c>
      <c r="K219" s="156">
        <v>707</v>
      </c>
      <c r="L219" s="156">
        <v>197</v>
      </c>
      <c r="M219" s="286">
        <v>253</v>
      </c>
    </row>
    <row r="220" spans="1:13" ht="15">
      <c r="A220" s="189"/>
      <c r="B220" s="313" t="s">
        <v>631</v>
      </c>
      <c r="C220" s="331" t="s">
        <v>1084</v>
      </c>
      <c r="D220" s="316" t="s">
        <v>931</v>
      </c>
      <c r="E220" s="31" t="s">
        <v>1085</v>
      </c>
      <c r="F220" s="234"/>
      <c r="G220" s="234"/>
      <c r="H220" s="37"/>
      <c r="I220" s="248" t="e">
        <f aca="true" t="shared" si="3" ref="I220:M221">I221</f>
        <v>#REF!</v>
      </c>
      <c r="J220" s="255">
        <f t="shared" si="3"/>
        <v>250</v>
      </c>
      <c r="K220" s="116">
        <f t="shared" si="3"/>
        <v>250</v>
      </c>
      <c r="L220" s="116">
        <f t="shared" si="3"/>
        <v>250</v>
      </c>
      <c r="M220" s="284">
        <f t="shared" si="3"/>
        <v>250</v>
      </c>
    </row>
    <row r="221" spans="1:13" ht="24.75" customHeight="1">
      <c r="A221" s="187" t="s">
        <v>517</v>
      </c>
      <c r="B221" s="306" t="s">
        <v>826</v>
      </c>
      <c r="C221" s="348" t="s">
        <v>1086</v>
      </c>
      <c r="D221" s="318" t="s">
        <v>931</v>
      </c>
      <c r="E221" s="84" t="s">
        <v>1085</v>
      </c>
      <c r="F221" s="84" t="s">
        <v>1087</v>
      </c>
      <c r="G221" s="84"/>
      <c r="H221" s="84"/>
      <c r="I221" s="271" t="e">
        <f t="shared" si="3"/>
        <v>#REF!</v>
      </c>
      <c r="J221" s="256">
        <f t="shared" si="3"/>
        <v>250</v>
      </c>
      <c r="K221" s="152">
        <f t="shared" si="3"/>
        <v>250</v>
      </c>
      <c r="L221" s="152">
        <f t="shared" si="3"/>
        <v>250</v>
      </c>
      <c r="M221" s="285">
        <f t="shared" si="3"/>
        <v>250</v>
      </c>
    </row>
    <row r="222" spans="1:13" ht="12.75">
      <c r="A222" s="190" t="s">
        <v>384</v>
      </c>
      <c r="B222" s="3" t="s">
        <v>827</v>
      </c>
      <c r="C222" s="333" t="s">
        <v>686</v>
      </c>
      <c r="D222" s="319" t="s">
        <v>931</v>
      </c>
      <c r="E222" s="146" t="s">
        <v>1085</v>
      </c>
      <c r="F222" s="146" t="s">
        <v>1087</v>
      </c>
      <c r="G222" s="146" t="s">
        <v>96</v>
      </c>
      <c r="H222" s="154"/>
      <c r="I222" s="270" t="e">
        <f>'Вед стр расх Пр.2'!#REF!</f>
        <v>#REF!</v>
      </c>
      <c r="J222" s="257">
        <v>250</v>
      </c>
      <c r="K222" s="156">
        <v>250</v>
      </c>
      <c r="L222" s="156">
        <v>250</v>
      </c>
      <c r="M222" s="286">
        <v>250</v>
      </c>
    </row>
    <row r="223" spans="1:13" ht="12.75" hidden="1">
      <c r="A223" s="191" t="s">
        <v>385</v>
      </c>
      <c r="B223" s="306"/>
      <c r="C223" s="348" t="s">
        <v>475</v>
      </c>
      <c r="D223" s="323"/>
      <c r="E223" s="36" t="s">
        <v>1142</v>
      </c>
      <c r="F223" s="36" t="s">
        <v>749</v>
      </c>
      <c r="G223" s="36" t="s">
        <v>100</v>
      </c>
      <c r="H223" s="36" t="s">
        <v>476</v>
      </c>
      <c r="I223" s="224"/>
      <c r="J223" s="258"/>
      <c r="K223" s="211"/>
      <c r="L223" s="211"/>
      <c r="M223" s="246"/>
    </row>
    <row r="224" spans="1:13" ht="12.75" hidden="1">
      <c r="A224" s="192" t="s">
        <v>1097</v>
      </c>
      <c r="B224" s="67"/>
      <c r="C224" s="355" t="s">
        <v>455</v>
      </c>
      <c r="D224" s="26"/>
      <c r="E224" s="4" t="s">
        <v>1142</v>
      </c>
      <c r="F224" s="4" t="s">
        <v>749</v>
      </c>
      <c r="G224" s="4" t="s">
        <v>100</v>
      </c>
      <c r="H224" s="4" t="s">
        <v>501</v>
      </c>
      <c r="I224" s="224"/>
      <c r="J224" s="258"/>
      <c r="K224" s="211"/>
      <c r="L224" s="211"/>
      <c r="M224" s="246"/>
    </row>
    <row r="225" spans="1:13" ht="16.5" hidden="1" thickBot="1">
      <c r="A225" s="70" t="s">
        <v>1054</v>
      </c>
      <c r="B225" s="308"/>
      <c r="C225" s="356" t="s">
        <v>744</v>
      </c>
      <c r="D225" s="324"/>
      <c r="E225" s="201" t="s">
        <v>745</v>
      </c>
      <c r="F225" s="202"/>
      <c r="G225" s="202"/>
      <c r="H225" s="202"/>
      <c r="I225" s="224"/>
      <c r="J225" s="258"/>
      <c r="K225" s="211"/>
      <c r="L225" s="211"/>
      <c r="M225" s="246"/>
    </row>
    <row r="226" spans="1:13" ht="15.75" hidden="1">
      <c r="A226" s="71" t="s">
        <v>1137</v>
      </c>
      <c r="B226" s="308"/>
      <c r="C226" s="352" t="s">
        <v>746</v>
      </c>
      <c r="D226" s="317"/>
      <c r="E226" s="86" t="s">
        <v>747</v>
      </c>
      <c r="F226" s="86"/>
      <c r="G226" s="147"/>
      <c r="H226" s="86"/>
      <c r="I226" s="224"/>
      <c r="J226" s="258"/>
      <c r="K226" s="211"/>
      <c r="L226" s="211"/>
      <c r="M226" s="246"/>
    </row>
    <row r="227" spans="1:13" ht="27.75" customHeight="1">
      <c r="A227" s="71"/>
      <c r="B227" s="312" t="s">
        <v>743</v>
      </c>
      <c r="C227" s="353" t="s">
        <v>1088</v>
      </c>
      <c r="D227" s="359" t="s">
        <v>931</v>
      </c>
      <c r="E227" s="362" t="s">
        <v>1089</v>
      </c>
      <c r="F227" s="360"/>
      <c r="G227" s="362"/>
      <c r="H227" s="360"/>
      <c r="I227" s="272" t="e">
        <f aca="true" t="shared" si="4" ref="I227:M229">I228</f>
        <v>#REF!</v>
      </c>
      <c r="J227" s="263">
        <f t="shared" si="4"/>
        <v>0</v>
      </c>
      <c r="K227" s="245">
        <f t="shared" si="4"/>
        <v>599</v>
      </c>
      <c r="L227" s="245">
        <f t="shared" si="4"/>
        <v>0</v>
      </c>
      <c r="M227" s="291">
        <f t="shared" si="4"/>
        <v>0</v>
      </c>
    </row>
    <row r="228" spans="1:13" ht="15.75">
      <c r="A228" s="71"/>
      <c r="B228" s="313" t="s">
        <v>241</v>
      </c>
      <c r="C228" s="357" t="s">
        <v>1092</v>
      </c>
      <c r="D228" s="316" t="s">
        <v>931</v>
      </c>
      <c r="E228" s="31" t="s">
        <v>1090</v>
      </c>
      <c r="F228" s="37"/>
      <c r="G228" s="31"/>
      <c r="H228" s="37"/>
      <c r="I228" s="248" t="e">
        <f t="shared" si="4"/>
        <v>#REF!</v>
      </c>
      <c r="J228" s="255">
        <f t="shared" si="4"/>
        <v>0</v>
      </c>
      <c r="K228" s="116">
        <f t="shared" si="4"/>
        <v>599</v>
      </c>
      <c r="L228" s="116">
        <f t="shared" si="4"/>
        <v>0</v>
      </c>
      <c r="M228" s="284">
        <f t="shared" si="4"/>
        <v>0</v>
      </c>
    </row>
    <row r="229" spans="1:13" ht="33" customHeight="1">
      <c r="A229" s="72" t="s">
        <v>480</v>
      </c>
      <c r="B229" s="306" t="s">
        <v>242</v>
      </c>
      <c r="C229" s="348" t="s">
        <v>1091</v>
      </c>
      <c r="D229" s="318" t="s">
        <v>931</v>
      </c>
      <c r="E229" s="84" t="s">
        <v>1090</v>
      </c>
      <c r="F229" s="85" t="s">
        <v>454</v>
      </c>
      <c r="G229" s="85"/>
      <c r="H229" s="84"/>
      <c r="I229" s="271" t="e">
        <f t="shared" si="4"/>
        <v>#REF!</v>
      </c>
      <c r="J229" s="256">
        <f t="shared" si="4"/>
        <v>0</v>
      </c>
      <c r="K229" s="152">
        <f t="shared" si="4"/>
        <v>599</v>
      </c>
      <c r="L229" s="152">
        <f t="shared" si="4"/>
        <v>0</v>
      </c>
      <c r="M229" s="285">
        <f t="shared" si="4"/>
        <v>0</v>
      </c>
    </row>
    <row r="230" spans="1:13" ht="12.75">
      <c r="A230" s="73" t="s">
        <v>379</v>
      </c>
      <c r="B230" s="3" t="s">
        <v>243</v>
      </c>
      <c r="C230" s="333" t="s">
        <v>686</v>
      </c>
      <c r="D230" s="319" t="s">
        <v>931</v>
      </c>
      <c r="E230" s="146" t="s">
        <v>1090</v>
      </c>
      <c r="F230" s="146" t="s">
        <v>454</v>
      </c>
      <c r="G230" s="146" t="s">
        <v>96</v>
      </c>
      <c r="H230" s="154"/>
      <c r="I230" s="270" t="e">
        <f>'Вед стр расх Пр.2'!#REF!</f>
        <v>#REF!</v>
      </c>
      <c r="J230" s="257">
        <v>0</v>
      </c>
      <c r="K230" s="156">
        <v>599</v>
      </c>
      <c r="L230" s="156">
        <v>0</v>
      </c>
      <c r="M230" s="286">
        <v>0</v>
      </c>
    </row>
    <row r="231" spans="1:13" ht="12.75" hidden="1">
      <c r="A231" s="74" t="s">
        <v>69</v>
      </c>
      <c r="B231" s="67"/>
      <c r="C231" s="348" t="s">
        <v>475</v>
      </c>
      <c r="D231" s="323"/>
      <c r="E231" s="36" t="s">
        <v>747</v>
      </c>
      <c r="F231" s="33" t="s">
        <v>748</v>
      </c>
      <c r="G231" s="33">
        <v>455</v>
      </c>
      <c r="H231" s="36" t="s">
        <v>476</v>
      </c>
      <c r="I231" s="224"/>
      <c r="J231" s="258"/>
      <c r="K231" s="211"/>
      <c r="L231" s="211"/>
      <c r="M231" s="246"/>
    </row>
    <row r="232" spans="1:13" ht="12.75" hidden="1">
      <c r="A232" s="75" t="s">
        <v>1097</v>
      </c>
      <c r="B232" s="87"/>
      <c r="C232" s="355" t="s">
        <v>455</v>
      </c>
      <c r="D232" s="26"/>
      <c r="E232" s="4" t="s">
        <v>747</v>
      </c>
      <c r="F232" s="34" t="s">
        <v>748</v>
      </c>
      <c r="G232" s="34">
        <v>455</v>
      </c>
      <c r="H232" s="4" t="s">
        <v>501</v>
      </c>
      <c r="I232" s="224"/>
      <c r="J232" s="258"/>
      <c r="K232" s="211"/>
      <c r="L232" s="211"/>
      <c r="M232" s="246"/>
    </row>
    <row r="233" spans="1:13" ht="17.25" customHeight="1" hidden="1" thickBot="1">
      <c r="A233" s="70" t="s">
        <v>743</v>
      </c>
      <c r="B233" s="308"/>
      <c r="C233" s="356" t="s">
        <v>469</v>
      </c>
      <c r="D233" s="324"/>
      <c r="E233" s="201" t="s">
        <v>531</v>
      </c>
      <c r="F233" s="202"/>
      <c r="G233" s="202"/>
      <c r="H233" s="202"/>
      <c r="I233" s="224"/>
      <c r="J233" s="258"/>
      <c r="K233" s="211"/>
      <c r="L233" s="211"/>
      <c r="M233" s="246"/>
    </row>
    <row r="234" spans="1:13" ht="27" customHeight="1" hidden="1" thickBot="1">
      <c r="A234" s="71" t="s">
        <v>1137</v>
      </c>
      <c r="B234" s="308"/>
      <c r="C234" s="336" t="s">
        <v>532</v>
      </c>
      <c r="D234" s="317"/>
      <c r="E234" s="86" t="s">
        <v>101</v>
      </c>
      <c r="F234" s="155"/>
      <c r="G234" s="155"/>
      <c r="H234" s="86"/>
      <c r="I234" s="224"/>
      <c r="J234" s="258"/>
      <c r="K234" s="211"/>
      <c r="L234" s="211"/>
      <c r="M234" s="246"/>
    </row>
    <row r="235" spans="1:13" ht="63" customHeight="1" hidden="1" thickBot="1">
      <c r="A235" s="72" t="s">
        <v>480</v>
      </c>
      <c r="B235" s="307"/>
      <c r="C235" s="339" t="s">
        <v>815</v>
      </c>
      <c r="D235" s="318"/>
      <c r="E235" s="84" t="s">
        <v>101</v>
      </c>
      <c r="F235" s="85" t="s">
        <v>689</v>
      </c>
      <c r="G235" s="85"/>
      <c r="H235" s="84"/>
      <c r="I235" s="224"/>
      <c r="J235" s="258"/>
      <c r="K235" s="211"/>
      <c r="L235" s="211"/>
      <c r="M235" s="246"/>
    </row>
    <row r="236" spans="1:13" ht="15" customHeight="1">
      <c r="A236" s="193"/>
      <c r="B236" s="312" t="s">
        <v>284</v>
      </c>
      <c r="C236" s="358" t="s">
        <v>469</v>
      </c>
      <c r="D236" s="359" t="s">
        <v>931</v>
      </c>
      <c r="E236" s="360" t="s">
        <v>531</v>
      </c>
      <c r="F236" s="361"/>
      <c r="G236" s="361"/>
      <c r="H236" s="360"/>
      <c r="I236" s="272">
        <f>I237</f>
        <v>11241.900000000001</v>
      </c>
      <c r="J236" s="263">
        <f>J237</f>
        <v>1742.6</v>
      </c>
      <c r="K236" s="245">
        <f>K237</f>
        <v>1787.8</v>
      </c>
      <c r="L236" s="245">
        <f>L237</f>
        <v>1802.7</v>
      </c>
      <c r="M236" s="291">
        <f>M237</f>
        <v>1802.7</v>
      </c>
    </row>
    <row r="237" spans="1:13" ht="15" customHeight="1">
      <c r="A237" s="193"/>
      <c r="B237" s="313" t="s">
        <v>820</v>
      </c>
      <c r="C237" s="337" t="s">
        <v>1093</v>
      </c>
      <c r="D237" s="316" t="s">
        <v>931</v>
      </c>
      <c r="E237" s="37" t="s">
        <v>101</v>
      </c>
      <c r="F237" s="238"/>
      <c r="G237" s="238"/>
      <c r="H237" s="239"/>
      <c r="I237" s="248">
        <f>I238</f>
        <v>11241.900000000001</v>
      </c>
      <c r="J237" s="255">
        <f>J238</f>
        <v>1742.6</v>
      </c>
      <c r="K237" s="116">
        <f>K239+K244</f>
        <v>1787.8</v>
      </c>
      <c r="L237" s="116">
        <f>L239+L244</f>
        <v>1802.7</v>
      </c>
      <c r="M237" s="284">
        <f>M239+M244</f>
        <v>1802.7</v>
      </c>
    </row>
    <row r="238" spans="1:13" ht="27.75" customHeight="1">
      <c r="A238" s="193"/>
      <c r="B238" s="307" t="s">
        <v>821</v>
      </c>
      <c r="C238" s="332" t="s">
        <v>51</v>
      </c>
      <c r="D238" s="317" t="s">
        <v>931</v>
      </c>
      <c r="E238" s="86" t="s">
        <v>101</v>
      </c>
      <c r="F238" s="155" t="s">
        <v>472</v>
      </c>
      <c r="G238" s="155"/>
      <c r="H238" s="86"/>
      <c r="I238" s="271">
        <f>I239+I244</f>
        <v>11241.900000000001</v>
      </c>
      <c r="J238" s="256">
        <f>J239+J244</f>
        <v>1742.6</v>
      </c>
      <c r="K238" s="256">
        <f>K239+K244</f>
        <v>1787.8</v>
      </c>
      <c r="L238" s="256">
        <f>L239+L244</f>
        <v>1802.7</v>
      </c>
      <c r="M238" s="256">
        <f>M239+M244</f>
        <v>1802.7</v>
      </c>
    </row>
    <row r="239" spans="1:13" ht="37.5" customHeight="1">
      <c r="A239" s="193"/>
      <c r="B239" s="306" t="s">
        <v>822</v>
      </c>
      <c r="C239" s="332" t="s">
        <v>52</v>
      </c>
      <c r="D239" s="318" t="s">
        <v>931</v>
      </c>
      <c r="E239" s="84" t="s">
        <v>101</v>
      </c>
      <c r="F239" s="85" t="s">
        <v>53</v>
      </c>
      <c r="G239" s="85"/>
      <c r="H239" s="84"/>
      <c r="I239" s="271">
        <f>I240</f>
        <v>8826.6</v>
      </c>
      <c r="J239" s="256">
        <f>J240</f>
        <v>1470</v>
      </c>
      <c r="K239" s="152">
        <f>K240</f>
        <v>1500</v>
      </c>
      <c r="L239" s="152">
        <f>L240</f>
        <v>1515</v>
      </c>
      <c r="M239" s="285">
        <f>M240</f>
        <v>1515</v>
      </c>
    </row>
    <row r="240" spans="1:13" ht="25.5" customHeight="1">
      <c r="A240" s="193"/>
      <c r="B240" s="3" t="s">
        <v>57</v>
      </c>
      <c r="C240" s="333" t="s">
        <v>50</v>
      </c>
      <c r="D240" s="319" t="s">
        <v>931</v>
      </c>
      <c r="E240" s="154" t="s">
        <v>101</v>
      </c>
      <c r="F240" s="34" t="s">
        <v>53</v>
      </c>
      <c r="G240" s="157">
        <v>598</v>
      </c>
      <c r="H240" s="84"/>
      <c r="I240" s="270">
        <f>'Вед стр расх Пр.2'!G267</f>
        <v>8826.6</v>
      </c>
      <c r="J240" s="257">
        <v>1470</v>
      </c>
      <c r="K240" s="156">
        <v>1500</v>
      </c>
      <c r="L240" s="156">
        <v>1515</v>
      </c>
      <c r="M240" s="286">
        <v>1515</v>
      </c>
    </row>
    <row r="241" spans="1:13" ht="12.75" hidden="1">
      <c r="A241" s="193"/>
      <c r="B241" s="67"/>
      <c r="C241" s="332" t="s">
        <v>475</v>
      </c>
      <c r="D241" s="323"/>
      <c r="E241" s="36" t="s">
        <v>101</v>
      </c>
      <c r="F241" s="33" t="s">
        <v>689</v>
      </c>
      <c r="G241" s="33">
        <v>482</v>
      </c>
      <c r="H241" s="36" t="s">
        <v>476</v>
      </c>
      <c r="I241" s="224"/>
      <c r="J241" s="260"/>
      <c r="K241" s="229"/>
      <c r="L241" s="229"/>
      <c r="M241" s="288"/>
    </row>
    <row r="242" spans="1:13" ht="12.75" hidden="1">
      <c r="A242" s="167" t="s">
        <v>381</v>
      </c>
      <c r="B242" s="7"/>
      <c r="C242" s="334" t="s">
        <v>497</v>
      </c>
      <c r="D242" s="323"/>
      <c r="E242" s="32" t="s">
        <v>101</v>
      </c>
      <c r="F242" s="32" t="s">
        <v>689</v>
      </c>
      <c r="G242" s="32" t="s">
        <v>1007</v>
      </c>
      <c r="H242" s="32" t="s">
        <v>726</v>
      </c>
      <c r="I242" s="224"/>
      <c r="J242" s="264"/>
      <c r="K242" s="114"/>
      <c r="L242" s="114"/>
      <c r="M242" s="292"/>
    </row>
    <row r="243" spans="1:13" ht="12.75" hidden="1">
      <c r="A243" s="194" t="s">
        <v>1097</v>
      </c>
      <c r="B243" s="87"/>
      <c r="C243" s="341" t="s">
        <v>263</v>
      </c>
      <c r="D243" s="26"/>
      <c r="E243" s="4" t="s">
        <v>101</v>
      </c>
      <c r="F243" s="4" t="s">
        <v>689</v>
      </c>
      <c r="G243" s="4" t="s">
        <v>1007</v>
      </c>
      <c r="H243" s="4" t="s">
        <v>95</v>
      </c>
      <c r="I243" s="224"/>
      <c r="J243" s="258"/>
      <c r="K243" s="211"/>
      <c r="L243" s="211"/>
      <c r="M243" s="246"/>
    </row>
    <row r="244" spans="1:13" ht="15.75" customHeight="1">
      <c r="A244" s="72" t="s">
        <v>464</v>
      </c>
      <c r="B244" s="306" t="s">
        <v>56</v>
      </c>
      <c r="C244" s="332" t="s">
        <v>54</v>
      </c>
      <c r="D244" s="318" t="s">
        <v>931</v>
      </c>
      <c r="E244" s="84" t="s">
        <v>101</v>
      </c>
      <c r="F244" s="85" t="s">
        <v>55</v>
      </c>
      <c r="G244" s="85"/>
      <c r="H244" s="84"/>
      <c r="I244" s="271">
        <f>I245</f>
        <v>2415.3</v>
      </c>
      <c r="J244" s="256">
        <f>J245</f>
        <v>272.6</v>
      </c>
      <c r="K244" s="256">
        <f>K245</f>
        <v>287.8</v>
      </c>
      <c r="L244" s="256">
        <f>L245</f>
        <v>287.7</v>
      </c>
      <c r="M244" s="256">
        <f>M245</f>
        <v>287.7</v>
      </c>
    </row>
    <row r="245" spans="1:13" ht="24.75" customHeight="1" thickBot="1">
      <c r="A245" s="379"/>
      <c r="B245" s="531" t="s">
        <v>58</v>
      </c>
      <c r="C245" s="528" t="s">
        <v>50</v>
      </c>
      <c r="D245" s="532" t="s">
        <v>931</v>
      </c>
      <c r="E245" s="533" t="s">
        <v>101</v>
      </c>
      <c r="F245" s="534" t="s">
        <v>55</v>
      </c>
      <c r="G245" s="535">
        <v>598</v>
      </c>
      <c r="H245" s="533"/>
      <c r="I245" s="536">
        <f>'Вед стр расх Пр.2'!G272</f>
        <v>2415.3</v>
      </c>
      <c r="J245" s="295">
        <v>272.6</v>
      </c>
      <c r="K245" s="296">
        <v>287.8</v>
      </c>
      <c r="L245" s="296">
        <v>287.7</v>
      </c>
      <c r="M245" s="297">
        <v>287.7</v>
      </c>
    </row>
    <row r="246" spans="1:13" ht="24.75" customHeight="1" thickBot="1">
      <c r="A246" s="379"/>
      <c r="B246" s="537"/>
      <c r="C246" s="538" t="s">
        <v>533</v>
      </c>
      <c r="D246" s="539"/>
      <c r="E246" s="540"/>
      <c r="F246" s="541"/>
      <c r="G246" s="542"/>
      <c r="H246" s="540"/>
      <c r="I246" s="543" t="e">
        <f>I12</f>
        <v>#REF!</v>
      </c>
      <c r="J246" s="295"/>
      <c r="K246" s="295"/>
      <c r="L246" s="295"/>
      <c r="M246" s="529"/>
    </row>
    <row r="247" spans="1:13" ht="24.75" customHeight="1" thickBot="1">
      <c r="A247" s="379"/>
      <c r="B247" s="537"/>
      <c r="C247" s="544" t="s">
        <v>61</v>
      </c>
      <c r="D247" s="539"/>
      <c r="E247" s="540"/>
      <c r="F247" s="541"/>
      <c r="G247" s="542"/>
      <c r="H247" s="540"/>
      <c r="I247" s="543" t="e">
        <f>'покв.расп.дох.ист.фин'!D78</f>
        <v>#REF!</v>
      </c>
      <c r="J247" s="295"/>
      <c r="K247" s="295"/>
      <c r="L247" s="295"/>
      <c r="M247" s="529"/>
    </row>
    <row r="248" spans="1:13" ht="24.75" customHeight="1" thickBot="1">
      <c r="A248" s="379"/>
      <c r="B248" s="545"/>
      <c r="C248" s="546"/>
      <c r="D248" s="547"/>
      <c r="E248" s="548"/>
      <c r="F248" s="549"/>
      <c r="G248" s="550"/>
      <c r="H248" s="548"/>
      <c r="I248" s="551"/>
      <c r="J248" s="295"/>
      <c r="K248" s="295"/>
      <c r="L248" s="295"/>
      <c r="M248" s="529"/>
    </row>
    <row r="249" spans="1:13" ht="24.75" customHeight="1" thickBot="1">
      <c r="A249" s="379"/>
      <c r="B249" s="545"/>
      <c r="C249" s="552" t="s">
        <v>587</v>
      </c>
      <c r="D249" s="553"/>
      <c r="E249" s="554"/>
      <c r="F249" s="1233" t="s">
        <v>588</v>
      </c>
      <c r="G249" s="1233"/>
      <c r="H249" s="1233"/>
      <c r="I249" s="1233"/>
      <c r="J249" s="295"/>
      <c r="K249" s="295"/>
      <c r="L249" s="295"/>
      <c r="M249" s="529"/>
    </row>
    <row r="250" spans="1:13" ht="24.75" customHeight="1" thickBot="1">
      <c r="A250" s="379"/>
      <c r="B250" s="545"/>
      <c r="C250" s="552" t="s">
        <v>589</v>
      </c>
      <c r="D250" s="553"/>
      <c r="E250" s="554"/>
      <c r="F250" s="1233" t="s">
        <v>590</v>
      </c>
      <c r="G250" s="1233"/>
      <c r="H250" s="1233"/>
      <c r="I250" s="1233"/>
      <c r="J250" s="295"/>
      <c r="K250" s="295"/>
      <c r="L250" s="295"/>
      <c r="M250" s="529"/>
    </row>
    <row r="251" spans="1:13" ht="12.75" hidden="1">
      <c r="A251" s="74" t="s">
        <v>248</v>
      </c>
      <c r="B251" s="274"/>
      <c r="C251" s="275" t="s">
        <v>495</v>
      </c>
      <c r="D251" s="276"/>
      <c r="E251" s="277" t="s">
        <v>101</v>
      </c>
      <c r="F251" s="278" t="s">
        <v>690</v>
      </c>
      <c r="G251" s="278">
        <v>755</v>
      </c>
      <c r="H251" s="277" t="s">
        <v>477</v>
      </c>
      <c r="I251" s="265">
        <f aca="true" t="shared" si="5" ref="I251:I269">SUM(J251:M251)</f>
        <v>0</v>
      </c>
      <c r="J251" s="279"/>
      <c r="K251" s="279"/>
      <c r="L251" s="279"/>
      <c r="M251" s="279"/>
    </row>
    <row r="252" spans="1:13" ht="23.25" hidden="1" thickBot="1">
      <c r="A252" s="82" t="s">
        <v>1097</v>
      </c>
      <c r="B252" s="205"/>
      <c r="C252" s="206" t="s">
        <v>102</v>
      </c>
      <c r="D252" s="27"/>
      <c r="E252" s="14" t="s">
        <v>101</v>
      </c>
      <c r="F252" s="14" t="s">
        <v>690</v>
      </c>
      <c r="G252" s="14" t="s">
        <v>529</v>
      </c>
      <c r="H252" s="14" t="s">
        <v>530</v>
      </c>
      <c r="I252" s="224">
        <f t="shared" si="5"/>
        <v>0</v>
      </c>
      <c r="J252" s="221"/>
      <c r="K252" s="221"/>
      <c r="L252" s="221"/>
      <c r="M252" s="221"/>
    </row>
    <row r="253" spans="1:13" ht="21" customHeight="1" hidden="1" thickBot="1">
      <c r="A253" s="195"/>
      <c r="B253" s="207"/>
      <c r="C253" s="210" t="s">
        <v>533</v>
      </c>
      <c r="D253" s="208"/>
      <c r="E253" s="209"/>
      <c r="F253" s="209"/>
      <c r="G253" s="209"/>
      <c r="H253" s="209"/>
      <c r="I253" s="224">
        <f t="shared" si="5"/>
        <v>0</v>
      </c>
      <c r="J253" s="222"/>
      <c r="K253" s="222"/>
      <c r="L253" s="222"/>
      <c r="M253" s="222"/>
    </row>
    <row r="254" spans="3:13" ht="12.75" hidden="1">
      <c r="C254" t="s">
        <v>155</v>
      </c>
      <c r="I254" s="224">
        <f t="shared" si="5"/>
        <v>0</v>
      </c>
      <c r="J254" s="43"/>
      <c r="K254" s="43"/>
      <c r="L254" s="43"/>
      <c r="M254" s="43"/>
    </row>
    <row r="255" spans="3:13" ht="12.75" hidden="1">
      <c r="C255" s="28" t="s">
        <v>114</v>
      </c>
      <c r="D255" s="28"/>
      <c r="E255" s="28"/>
      <c r="F255" s="28"/>
      <c r="G255" s="28"/>
      <c r="H255" s="28"/>
      <c r="I255" s="224">
        <f t="shared" si="5"/>
        <v>0</v>
      </c>
      <c r="J255" s="28"/>
      <c r="K255" s="28"/>
      <c r="L255" s="28"/>
      <c r="M255" s="28"/>
    </row>
    <row r="256" spans="3:9" ht="12.75" hidden="1">
      <c r="C256" t="s">
        <v>154</v>
      </c>
      <c r="I256" s="224">
        <f t="shared" si="5"/>
        <v>0</v>
      </c>
    </row>
    <row r="257" spans="3:9" ht="12.75" hidden="1">
      <c r="C257" t="s">
        <v>113</v>
      </c>
      <c r="I257" s="224">
        <f t="shared" si="5"/>
        <v>0</v>
      </c>
    </row>
    <row r="258" spans="3:9" ht="12.75" hidden="1">
      <c r="C258" t="s">
        <v>112</v>
      </c>
      <c r="I258" s="224">
        <f t="shared" si="5"/>
        <v>0</v>
      </c>
    </row>
    <row r="259" ht="12.75" hidden="1">
      <c r="I259" s="224">
        <f t="shared" si="5"/>
        <v>0</v>
      </c>
    </row>
    <row r="260" spans="3:13" ht="12.75" hidden="1">
      <c r="C260" s="144" t="s">
        <v>117</v>
      </c>
      <c r="D260" s="108"/>
      <c r="E260" s="108"/>
      <c r="F260" s="108"/>
      <c r="G260" s="108"/>
      <c r="H260" s="108"/>
      <c r="I260" s="224">
        <f t="shared" si="5"/>
        <v>0</v>
      </c>
      <c r="J260" s="108"/>
      <c r="K260" s="108"/>
      <c r="L260" s="108"/>
      <c r="M260" s="108"/>
    </row>
    <row r="261" spans="3:13" ht="12.75" hidden="1">
      <c r="C261" s="140" t="s">
        <v>115</v>
      </c>
      <c r="D261" s="43"/>
      <c r="E261" s="43"/>
      <c r="F261" s="43" t="e">
        <f>#REF!-#REF!</f>
        <v>#REF!</v>
      </c>
      <c r="G261" s="43"/>
      <c r="H261" s="43"/>
      <c r="I261" s="224">
        <f t="shared" si="5"/>
        <v>0</v>
      </c>
      <c r="J261" s="43"/>
      <c r="K261" s="43"/>
      <c r="L261" s="43"/>
      <c r="M261" s="43"/>
    </row>
    <row r="262" spans="3:13" ht="13.5" hidden="1" thickBot="1">
      <c r="C262" s="141" t="s">
        <v>111</v>
      </c>
      <c r="D262" s="142"/>
      <c r="E262" s="142"/>
      <c r="F262" s="43" t="e">
        <f>#REF!-#REF!</f>
        <v>#REF!</v>
      </c>
      <c r="G262" s="142"/>
      <c r="H262" s="142"/>
      <c r="I262" s="224">
        <f t="shared" si="5"/>
        <v>0</v>
      </c>
      <c r="J262" s="142"/>
      <c r="K262" s="142"/>
      <c r="L262" s="142"/>
      <c r="M262" s="142"/>
    </row>
    <row r="263" spans="3:13" ht="12.75" hidden="1">
      <c r="C263" s="144" t="s">
        <v>116</v>
      </c>
      <c r="D263" s="108"/>
      <c r="E263" s="108"/>
      <c r="F263" s="108"/>
      <c r="G263" s="108"/>
      <c r="H263" s="108"/>
      <c r="I263" s="224">
        <f t="shared" si="5"/>
        <v>0</v>
      </c>
      <c r="J263" s="108"/>
      <c r="K263" s="108"/>
      <c r="L263" s="108"/>
      <c r="M263" s="108"/>
    </row>
    <row r="264" spans="3:13" ht="12.75" hidden="1">
      <c r="C264" s="140" t="s">
        <v>115</v>
      </c>
      <c r="D264" s="43"/>
      <c r="E264" s="43"/>
      <c r="F264" s="138" t="e">
        <f>#REF!-#REF!</f>
        <v>#REF!</v>
      </c>
      <c r="G264" s="43"/>
      <c r="H264" s="43"/>
      <c r="I264" s="224">
        <f t="shared" si="5"/>
        <v>0</v>
      </c>
      <c r="J264" s="138"/>
      <c r="K264" s="138"/>
      <c r="L264" s="138"/>
      <c r="M264" s="138"/>
    </row>
    <row r="265" spans="3:13" ht="13.5" hidden="1" thickBot="1">
      <c r="C265" s="141" t="s">
        <v>111</v>
      </c>
      <c r="D265" s="142"/>
      <c r="E265" s="142"/>
      <c r="F265" s="143" t="e">
        <f>#REF!-#REF!</f>
        <v>#REF!</v>
      </c>
      <c r="G265" s="142"/>
      <c r="H265" s="142"/>
      <c r="I265" s="224">
        <f t="shared" si="5"/>
        <v>0</v>
      </c>
      <c r="J265" s="143"/>
      <c r="K265" s="143"/>
      <c r="L265" s="143"/>
      <c r="M265" s="143"/>
    </row>
    <row r="266" spans="9:13" ht="12.75" hidden="1">
      <c r="I266" s="224">
        <f t="shared" si="5"/>
        <v>0</v>
      </c>
      <c r="J266" s="139"/>
      <c r="K266" s="139"/>
      <c r="L266" s="139"/>
      <c r="M266" s="139"/>
    </row>
    <row r="267" spans="3:9" ht="12.75" hidden="1">
      <c r="C267" t="s">
        <v>567</v>
      </c>
      <c r="I267" s="224">
        <f t="shared" si="5"/>
        <v>0</v>
      </c>
    </row>
    <row r="268" spans="3:9" ht="12.75" hidden="1">
      <c r="C268" t="s">
        <v>568</v>
      </c>
      <c r="I268" s="224">
        <f t="shared" si="5"/>
        <v>0</v>
      </c>
    </row>
    <row r="269" spans="3:9" ht="12.75" hidden="1">
      <c r="C269" t="s">
        <v>569</v>
      </c>
      <c r="I269" s="380">
        <f t="shared" si="5"/>
        <v>0</v>
      </c>
    </row>
    <row r="270" spans="2:9" ht="12.75">
      <c r="B270" s="530"/>
      <c r="C270" s="530"/>
      <c r="D270" s="530"/>
      <c r="E270" s="530"/>
      <c r="F270" s="530"/>
      <c r="G270" s="530"/>
      <c r="H270" s="530"/>
      <c r="I270" s="378"/>
    </row>
    <row r="271" spans="2:13" ht="12.75">
      <c r="B271" s="43"/>
      <c r="C271" s="43"/>
      <c r="D271" s="43"/>
      <c r="E271" s="43"/>
      <c r="F271" s="43"/>
      <c r="G271" s="43"/>
      <c r="H271" s="43"/>
      <c r="I271" s="378"/>
      <c r="J271" s="43"/>
      <c r="K271" s="43"/>
      <c r="L271" s="43"/>
      <c r="M271" s="43"/>
    </row>
  </sheetData>
  <sheetProtection/>
  <mergeCells count="9">
    <mergeCell ref="F249:I249"/>
    <mergeCell ref="F250:I250"/>
    <mergeCell ref="C1:I1"/>
    <mergeCell ref="C2:I2"/>
    <mergeCell ref="C3:I3"/>
    <mergeCell ref="C7:I7"/>
    <mergeCell ref="B6:I6"/>
    <mergeCell ref="B5:I5"/>
    <mergeCell ref="C4:I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7"/>
  <sheetViews>
    <sheetView view="pageBreakPreview" zoomScaleSheetLayoutView="100" zoomScalePageLayoutView="0" workbookViewId="0" topLeftCell="B6">
      <selection activeCell="R247" sqref="R247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5" max="5" width="8.875" style="0" customWidth="1"/>
    <col min="6" max="6" width="9.375" style="0" customWidth="1"/>
    <col min="7" max="7" width="5.625" style="0" customWidth="1"/>
    <col min="8" max="8" width="8.625" style="0" hidden="1" customWidth="1"/>
    <col min="9" max="10" width="8.625" style="0" customWidth="1"/>
    <col min="11" max="11" width="7.125" style="0" hidden="1" customWidth="1"/>
    <col min="12" max="12" width="8.375" style="0" hidden="1" customWidth="1"/>
    <col min="13" max="13" width="9.25390625" style="0" hidden="1" customWidth="1"/>
    <col min="14" max="14" width="8.00390625" style="0" hidden="1" customWidth="1"/>
    <col min="15" max="15" width="0" style="0" hidden="1" customWidth="1"/>
  </cols>
  <sheetData>
    <row r="1" spans="3:14" ht="15.75" customHeight="1" hidden="1">
      <c r="C1" s="1234" t="s">
        <v>349</v>
      </c>
      <c r="D1" s="1234"/>
      <c r="E1" s="1234"/>
      <c r="F1" s="1234"/>
      <c r="G1" s="1234"/>
      <c r="H1" s="1234"/>
      <c r="I1" s="1234"/>
      <c r="J1" s="1234"/>
      <c r="K1" s="18"/>
      <c r="L1" s="18"/>
      <c r="M1" s="18"/>
      <c r="N1" s="18"/>
    </row>
    <row r="2" spans="3:14" ht="15.75" customHeight="1" hidden="1">
      <c r="C2" s="1234" t="s">
        <v>213</v>
      </c>
      <c r="D2" s="1234"/>
      <c r="E2" s="1234"/>
      <c r="F2" s="1234"/>
      <c r="G2" s="1234"/>
      <c r="H2" s="1234"/>
      <c r="I2" s="1234"/>
      <c r="J2" s="1234"/>
      <c r="K2" s="18"/>
      <c r="L2" s="18"/>
      <c r="M2" s="18"/>
      <c r="N2" s="18"/>
    </row>
    <row r="3" spans="3:14" ht="15.75" customHeight="1" hidden="1">
      <c r="C3" s="1234" t="s">
        <v>283</v>
      </c>
      <c r="D3" s="1234"/>
      <c r="E3" s="1234"/>
      <c r="F3" s="1234"/>
      <c r="G3" s="1234"/>
      <c r="H3" s="1234"/>
      <c r="I3" s="1234"/>
      <c r="J3" s="1234"/>
      <c r="K3" s="18"/>
      <c r="L3" s="18"/>
      <c r="M3" s="18"/>
      <c r="N3" s="18"/>
    </row>
    <row r="4" spans="3:14" ht="15.75" customHeight="1" hidden="1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3:14" ht="15.75" customHeight="1" hidden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3:14" ht="15.75">
      <c r="C6" s="1245" t="s">
        <v>941</v>
      </c>
      <c r="D6" s="1245"/>
      <c r="E6" s="1245"/>
      <c r="F6" s="1245"/>
      <c r="G6" s="1245"/>
      <c r="H6" s="1245"/>
      <c r="I6" s="1245"/>
      <c r="J6" s="1245"/>
      <c r="K6" s="18"/>
      <c r="L6" s="18"/>
      <c r="M6" s="18"/>
      <c r="N6" s="18"/>
    </row>
    <row r="7" spans="3:14" ht="15.75">
      <c r="C7" s="1245" t="s">
        <v>138</v>
      </c>
      <c r="D7" s="1245"/>
      <c r="E7" s="1245"/>
      <c r="F7" s="1245"/>
      <c r="G7" s="1245"/>
      <c r="H7" s="1245"/>
      <c r="I7" s="1245"/>
      <c r="J7" s="1245"/>
      <c r="K7" s="18"/>
      <c r="L7" s="18"/>
      <c r="M7" s="18"/>
      <c r="N7" s="18"/>
    </row>
    <row r="8" spans="3:14" ht="15.75">
      <c r="C8" s="1239">
        <f>'Вед стр расх Пр.2'!D1</f>
        <v>0</v>
      </c>
      <c r="D8" s="1239"/>
      <c r="E8" s="1239"/>
      <c r="F8" s="1239"/>
      <c r="G8" s="1239"/>
      <c r="H8" s="1239"/>
      <c r="I8" s="1239"/>
      <c r="J8" s="1239"/>
      <c r="K8" s="18"/>
      <c r="L8" s="18"/>
      <c r="M8" s="18"/>
      <c r="N8" s="18"/>
    </row>
    <row r="9" spans="3:14" ht="15.75">
      <c r="C9" s="1239">
        <f>'Вед стр расх Пр.2'!D2</f>
        <v>0</v>
      </c>
      <c r="D9" s="1239"/>
      <c r="E9" s="1239"/>
      <c r="F9" s="1239"/>
      <c r="G9" s="1239"/>
      <c r="H9" s="1239"/>
      <c r="I9" s="1239"/>
      <c r="J9" s="1239"/>
      <c r="K9" s="18"/>
      <c r="L9" s="18"/>
      <c r="M9" s="18"/>
      <c r="N9" s="18"/>
    </row>
    <row r="10" spans="3:14" ht="15.75">
      <c r="C10" s="1239">
        <f>'Вед стр расх Пр.2'!D3</f>
        <v>0</v>
      </c>
      <c r="D10" s="1239"/>
      <c r="E10" s="1239"/>
      <c r="F10" s="1239"/>
      <c r="G10" s="1239"/>
      <c r="H10" s="1239"/>
      <c r="I10" s="1239"/>
      <c r="J10" s="1239"/>
      <c r="K10" s="18"/>
      <c r="L10" s="18"/>
      <c r="M10" s="18"/>
      <c r="N10" s="18"/>
    </row>
    <row r="11" spans="2:14" ht="15.75" hidden="1">
      <c r="B11" s="679"/>
      <c r="C11" s="679"/>
      <c r="D11" s="1242" t="s">
        <v>349</v>
      </c>
      <c r="E11" s="1242"/>
      <c r="F11" s="1242"/>
      <c r="G11" s="1242"/>
      <c r="H11" s="1242"/>
      <c r="I11" s="1242"/>
      <c r="J11" s="1242"/>
      <c r="K11" s="18"/>
      <c r="L11" s="18"/>
      <c r="M11" s="18"/>
      <c r="N11" s="18"/>
    </row>
    <row r="12" spans="2:14" ht="15.75" hidden="1">
      <c r="B12" s="1241"/>
      <c r="C12" s="1241"/>
      <c r="D12" s="1241"/>
      <c r="E12" s="1241"/>
      <c r="F12" s="1241"/>
      <c r="G12" s="1241"/>
      <c r="H12" s="1241"/>
      <c r="I12" s="1241"/>
      <c r="J12" s="1241"/>
      <c r="K12" s="18"/>
      <c r="L12" s="18"/>
      <c r="M12" s="18"/>
      <c r="N12" s="18"/>
    </row>
    <row r="13" spans="1:14" ht="18.75" hidden="1">
      <c r="A13" s="145"/>
      <c r="B13" s="1240"/>
      <c r="C13" s="1240"/>
      <c r="D13" s="1240"/>
      <c r="E13" s="1240"/>
      <c r="F13" s="1240"/>
      <c r="G13" s="1240"/>
      <c r="H13" s="1240"/>
      <c r="I13" s="1240"/>
      <c r="J13" s="1240"/>
      <c r="K13" s="145"/>
      <c r="L13" s="145"/>
      <c r="M13" s="145"/>
      <c r="N13" s="145"/>
    </row>
    <row r="14" spans="1:14" ht="18.75" hidden="1">
      <c r="A14" s="145"/>
      <c r="B14" s="680"/>
      <c r="C14" s="1244" t="s">
        <v>215</v>
      </c>
      <c r="D14" s="1244"/>
      <c r="E14" s="1244"/>
      <c r="F14" s="1244"/>
      <c r="G14" s="1244"/>
      <c r="H14" s="1244"/>
      <c r="I14" s="1244"/>
      <c r="J14" s="1244"/>
      <c r="K14" s="145"/>
      <c r="L14" s="145"/>
      <c r="M14" s="145"/>
      <c r="N14" s="145"/>
    </row>
    <row r="15" spans="1:14" ht="18.75" hidden="1">
      <c r="A15" s="145"/>
      <c r="B15" s="680"/>
      <c r="C15" s="1242" t="s">
        <v>216</v>
      </c>
      <c r="D15" s="1243"/>
      <c r="E15" s="1243"/>
      <c r="F15" s="1243"/>
      <c r="G15" s="1243"/>
      <c r="H15" s="1243"/>
      <c r="I15" s="1243"/>
      <c r="J15" s="1243"/>
      <c r="K15" s="145"/>
      <c r="L15" s="145"/>
      <c r="M15" s="145"/>
      <c r="N15" s="145"/>
    </row>
    <row r="16" spans="1:14" ht="18.75" hidden="1">
      <c r="A16" s="145"/>
      <c r="B16" s="1216" t="s">
        <v>214</v>
      </c>
      <c r="C16" s="1216"/>
      <c r="D16" s="1216"/>
      <c r="E16" s="1216"/>
      <c r="F16" s="1216"/>
      <c r="G16" s="1216"/>
      <c r="H16" s="1216"/>
      <c r="I16" s="1216"/>
      <c r="J16" s="1216"/>
      <c r="K16" s="145"/>
      <c r="L16" s="145"/>
      <c r="M16" s="145"/>
      <c r="N16" s="145"/>
    </row>
    <row r="17" spans="1:14" ht="18.75" hidden="1">
      <c r="A17" s="145"/>
      <c r="B17" s="1237" t="s">
        <v>138</v>
      </c>
      <c r="C17" s="1237"/>
      <c r="D17" s="1237"/>
      <c r="E17" s="1237"/>
      <c r="F17" s="1237"/>
      <c r="G17" s="1237"/>
      <c r="H17" s="1237"/>
      <c r="I17" s="1237"/>
      <c r="J17" s="1237"/>
      <c r="K17" s="145"/>
      <c r="L17" s="145"/>
      <c r="M17" s="145"/>
      <c r="N17" s="145"/>
    </row>
    <row r="18" spans="1:14" ht="19.5" thickBot="1">
      <c r="A18" s="145"/>
      <c r="B18" s="145"/>
      <c r="C18" s="1236" t="s">
        <v>447</v>
      </c>
      <c r="D18" s="1236"/>
      <c r="E18" s="1236"/>
      <c r="F18" s="1236"/>
      <c r="G18" s="1236"/>
      <c r="H18" s="1236"/>
      <c r="I18" s="1236"/>
      <c r="J18" s="1236"/>
      <c r="K18" s="369"/>
      <c r="L18" s="369"/>
      <c r="M18" s="369"/>
      <c r="N18" s="369"/>
    </row>
    <row r="19" spans="1:16" ht="39.75" thickBot="1">
      <c r="A19" s="88" t="s">
        <v>247</v>
      </c>
      <c r="B19" s="68" t="s">
        <v>135</v>
      </c>
      <c r="C19" s="24" t="s">
        <v>448</v>
      </c>
      <c r="D19" s="69" t="s">
        <v>719</v>
      </c>
      <c r="E19" s="204" t="s">
        <v>463</v>
      </c>
      <c r="F19" s="204" t="s">
        <v>461</v>
      </c>
      <c r="G19" s="204" t="s">
        <v>249</v>
      </c>
      <c r="H19" s="30" t="s">
        <v>462</v>
      </c>
      <c r="I19" s="756"/>
      <c r="J19" s="223" t="s">
        <v>505</v>
      </c>
      <c r="K19" s="226" t="s">
        <v>109</v>
      </c>
      <c r="L19" s="227" t="s">
        <v>110</v>
      </c>
      <c r="M19" s="227" t="s">
        <v>88</v>
      </c>
      <c r="N19" s="280" t="s">
        <v>89</v>
      </c>
      <c r="P19" s="530"/>
    </row>
    <row r="20" spans="1:14" ht="12.75">
      <c r="A20" s="111">
        <v>1</v>
      </c>
      <c r="B20" s="299" t="s">
        <v>1137</v>
      </c>
      <c r="C20" s="328">
        <v>2</v>
      </c>
      <c r="D20" s="298" t="s">
        <v>754</v>
      </c>
      <c r="E20" s="203" t="s">
        <v>1056</v>
      </c>
      <c r="F20" s="203" t="s">
        <v>534</v>
      </c>
      <c r="G20" s="203" t="s">
        <v>535</v>
      </c>
      <c r="H20" s="203" t="s">
        <v>535</v>
      </c>
      <c r="I20" s="757"/>
      <c r="J20" s="373">
        <v>7</v>
      </c>
      <c r="K20" s="374">
        <v>8</v>
      </c>
      <c r="L20" s="375">
        <v>9</v>
      </c>
      <c r="M20" s="375">
        <v>10</v>
      </c>
      <c r="N20" s="376">
        <v>11</v>
      </c>
    </row>
    <row r="21" spans="1:14" ht="16.5" hidden="1" thickBot="1">
      <c r="A21" s="160" t="s">
        <v>1049</v>
      </c>
      <c r="B21" s="300"/>
      <c r="C21" s="329" t="s">
        <v>250</v>
      </c>
      <c r="D21" s="315"/>
      <c r="E21" s="196" t="s">
        <v>724</v>
      </c>
      <c r="F21" s="197"/>
      <c r="G21" s="197"/>
      <c r="H21" s="197"/>
      <c r="I21" s="758"/>
      <c r="J21" s="266"/>
      <c r="K21" s="252"/>
      <c r="L21" s="198"/>
      <c r="M21" s="198"/>
      <c r="N21" s="281"/>
    </row>
    <row r="22" spans="1:14" ht="40.5" customHeight="1" hidden="1" thickBot="1">
      <c r="A22" s="161" t="s">
        <v>251</v>
      </c>
      <c r="B22" s="12"/>
      <c r="C22" s="330" t="s">
        <v>16</v>
      </c>
      <c r="D22" s="316"/>
      <c r="E22" s="10" t="s">
        <v>514</v>
      </c>
      <c r="F22" s="10"/>
      <c r="G22" s="10"/>
      <c r="H22" s="10"/>
      <c r="I22" s="759"/>
      <c r="J22" s="267"/>
      <c r="K22" s="253"/>
      <c r="L22" s="228"/>
      <c r="M22" s="228"/>
      <c r="N22" s="282"/>
    </row>
    <row r="23" spans="1:14" ht="27" customHeight="1">
      <c r="A23" s="161"/>
      <c r="B23" s="305"/>
      <c r="C23" s="368" t="s">
        <v>733</v>
      </c>
      <c r="D23" s="324" t="s">
        <v>931</v>
      </c>
      <c r="E23" s="199"/>
      <c r="F23" s="199"/>
      <c r="G23" s="199"/>
      <c r="H23" s="199"/>
      <c r="I23" s="760"/>
      <c r="J23" s="268" t="e">
        <f>J24+J119+J141+J204+J208+J227+J238+J247</f>
        <v>#REF!</v>
      </c>
      <c r="K23" s="254">
        <f>K24+K119+K141+K204+K208+K227+K238+K247</f>
        <v>7372.6</v>
      </c>
      <c r="L23" s="244">
        <f>L24+L119+L141+L204+L208+L227+L238+L247</f>
        <v>19287.3</v>
      </c>
      <c r="M23" s="244">
        <f>M24+M119+M141+M204+M208+M227+M238+M247</f>
        <v>28978.54</v>
      </c>
      <c r="N23" s="283">
        <f>N24+N119+N141+N204+N208+N227+N238+N247</f>
        <v>7961.599999999999</v>
      </c>
    </row>
    <row r="24" spans="1:14" ht="14.25" customHeight="1">
      <c r="A24" s="161"/>
      <c r="B24" s="367" t="s">
        <v>1049</v>
      </c>
      <c r="C24" s="353" t="s">
        <v>250</v>
      </c>
      <c r="D24" s="359" t="s">
        <v>931</v>
      </c>
      <c r="E24" s="362" t="s">
        <v>732</v>
      </c>
      <c r="F24" s="362"/>
      <c r="G24" s="362"/>
      <c r="H24" s="362"/>
      <c r="I24" s="761"/>
      <c r="J24" s="272" t="e">
        <f>J25+J33+J51+J77</f>
        <v>#REF!</v>
      </c>
      <c r="K24" s="263">
        <f>K25+K33+K51+K77</f>
        <v>3908.5</v>
      </c>
      <c r="L24" s="245">
        <f>L25+L33+L51+L77</f>
        <v>3969.2</v>
      </c>
      <c r="M24" s="245">
        <f>M25+M33+M51+M77</f>
        <v>5407.5</v>
      </c>
      <c r="N24" s="291">
        <f>N25+N33+N51+N77</f>
        <v>3927.8999999999996</v>
      </c>
    </row>
    <row r="25" spans="1:14" ht="41.25" customHeight="1">
      <c r="A25" s="161"/>
      <c r="B25" s="370" t="s">
        <v>1137</v>
      </c>
      <c r="C25" s="331" t="s">
        <v>280</v>
      </c>
      <c r="D25" s="316" t="s">
        <v>931</v>
      </c>
      <c r="E25" s="31" t="s">
        <v>731</v>
      </c>
      <c r="F25" s="31"/>
      <c r="G25" s="31"/>
      <c r="H25" s="31"/>
      <c r="I25" s="762"/>
      <c r="J25" s="248">
        <f>J26</f>
        <v>1055.8</v>
      </c>
      <c r="K25" s="255">
        <f aca="true" t="shared" si="0" ref="K25:N26">K26</f>
        <v>164.7</v>
      </c>
      <c r="L25" s="116">
        <f t="shared" si="0"/>
        <v>164.8</v>
      </c>
      <c r="M25" s="116">
        <f t="shared" si="0"/>
        <v>164.7</v>
      </c>
      <c r="N25" s="284">
        <f t="shared" si="0"/>
        <v>164.7</v>
      </c>
    </row>
    <row r="26" spans="1:14" ht="17.25" customHeight="1">
      <c r="A26" s="162" t="s">
        <v>480</v>
      </c>
      <c r="B26" s="23" t="s">
        <v>480</v>
      </c>
      <c r="C26" s="332" t="s">
        <v>734</v>
      </c>
      <c r="D26" s="318" t="s">
        <v>931</v>
      </c>
      <c r="E26" s="11" t="s">
        <v>731</v>
      </c>
      <c r="F26" s="11" t="s">
        <v>735</v>
      </c>
      <c r="G26" s="11"/>
      <c r="H26" s="11"/>
      <c r="I26" s="763"/>
      <c r="J26" s="269">
        <f>J27</f>
        <v>1055.8</v>
      </c>
      <c r="K26" s="256">
        <f t="shared" si="0"/>
        <v>164.7</v>
      </c>
      <c r="L26" s="152">
        <f t="shared" si="0"/>
        <v>164.8</v>
      </c>
      <c r="M26" s="152">
        <f t="shared" si="0"/>
        <v>164.7</v>
      </c>
      <c r="N26" s="285">
        <f t="shared" si="0"/>
        <v>164.7</v>
      </c>
    </row>
    <row r="27" spans="1:14" ht="12.75">
      <c r="A27" s="163" t="s">
        <v>379</v>
      </c>
      <c r="B27" s="7" t="s">
        <v>379</v>
      </c>
      <c r="C27" s="333" t="s">
        <v>686</v>
      </c>
      <c r="D27" s="319" t="s">
        <v>931</v>
      </c>
      <c r="E27" s="146" t="s">
        <v>731</v>
      </c>
      <c r="F27" s="146" t="s">
        <v>735</v>
      </c>
      <c r="G27" s="146" t="s">
        <v>96</v>
      </c>
      <c r="H27" s="146"/>
      <c r="I27" s="764"/>
      <c r="J27" s="270">
        <f>'Вед стр расх Пр.2'!G19</f>
        <v>1055.8</v>
      </c>
      <c r="K27" s="257">
        <v>164.7</v>
      </c>
      <c r="L27" s="156">
        <v>164.8</v>
      </c>
      <c r="M27" s="156">
        <v>164.7</v>
      </c>
      <c r="N27" s="286">
        <v>164.7</v>
      </c>
    </row>
    <row r="28" spans="1:14" ht="24" hidden="1">
      <c r="A28" s="164" t="s">
        <v>380</v>
      </c>
      <c r="B28" s="13"/>
      <c r="C28" s="332" t="s">
        <v>475</v>
      </c>
      <c r="D28" s="318"/>
      <c r="E28" s="32" t="s">
        <v>514</v>
      </c>
      <c r="F28" s="32" t="s">
        <v>252</v>
      </c>
      <c r="G28" s="32" t="s">
        <v>17</v>
      </c>
      <c r="H28" s="32" t="s">
        <v>476</v>
      </c>
      <c r="I28" s="765"/>
      <c r="J28" s="224"/>
      <c r="K28" s="258"/>
      <c r="L28" s="211"/>
      <c r="M28" s="211"/>
      <c r="N28" s="246"/>
    </row>
    <row r="29" spans="1:14" ht="12.75" hidden="1">
      <c r="A29" s="165" t="s">
        <v>381</v>
      </c>
      <c r="B29" s="7"/>
      <c r="C29" s="334" t="s">
        <v>493</v>
      </c>
      <c r="D29" s="320"/>
      <c r="E29" s="8" t="s">
        <v>514</v>
      </c>
      <c r="F29" s="8" t="s">
        <v>252</v>
      </c>
      <c r="G29" s="8" t="s">
        <v>17</v>
      </c>
      <c r="H29" s="8" t="s">
        <v>479</v>
      </c>
      <c r="I29" s="766"/>
      <c r="J29" s="224"/>
      <c r="K29" s="258"/>
      <c r="L29" s="211"/>
      <c r="M29" s="211"/>
      <c r="N29" s="246"/>
    </row>
    <row r="30" spans="1:14" ht="12.75" hidden="1">
      <c r="A30" s="165" t="s">
        <v>382</v>
      </c>
      <c r="B30" s="7"/>
      <c r="C30" s="335" t="s">
        <v>253</v>
      </c>
      <c r="D30" s="26"/>
      <c r="E30" s="6" t="s">
        <v>514</v>
      </c>
      <c r="F30" s="6" t="s">
        <v>252</v>
      </c>
      <c r="G30" s="6" t="s">
        <v>17</v>
      </c>
      <c r="H30" s="6" t="s">
        <v>488</v>
      </c>
      <c r="I30" s="767"/>
      <c r="J30" s="224"/>
      <c r="K30" s="258"/>
      <c r="L30" s="211"/>
      <c r="M30" s="211"/>
      <c r="N30" s="246"/>
    </row>
    <row r="31" spans="1:14" ht="12.75" hidden="1">
      <c r="A31" s="165" t="s">
        <v>383</v>
      </c>
      <c r="B31" s="7"/>
      <c r="C31" s="335" t="s">
        <v>254</v>
      </c>
      <c r="D31" s="26"/>
      <c r="E31" s="6" t="s">
        <v>514</v>
      </c>
      <c r="F31" s="6" t="s">
        <v>252</v>
      </c>
      <c r="G31" s="6" t="s">
        <v>17</v>
      </c>
      <c r="H31" s="6" t="s">
        <v>489</v>
      </c>
      <c r="I31" s="767"/>
      <c r="J31" s="224"/>
      <c r="K31" s="258"/>
      <c r="L31" s="211"/>
      <c r="M31" s="211"/>
      <c r="N31" s="246"/>
    </row>
    <row r="32" spans="1:14" ht="38.25" hidden="1">
      <c r="A32" s="161" t="s">
        <v>255</v>
      </c>
      <c r="B32" s="301"/>
      <c r="C32" s="336" t="s">
        <v>1132</v>
      </c>
      <c r="D32" s="317"/>
      <c r="E32" s="149" t="s">
        <v>491</v>
      </c>
      <c r="F32" s="149"/>
      <c r="G32" s="149"/>
      <c r="H32" s="149"/>
      <c r="I32" s="768"/>
      <c r="J32" s="224"/>
      <c r="K32" s="258"/>
      <c r="L32" s="211"/>
      <c r="M32" s="211"/>
      <c r="N32" s="246"/>
    </row>
    <row r="33" spans="1:14" ht="48" customHeight="1">
      <c r="A33" s="161"/>
      <c r="B33" s="370" t="s">
        <v>103</v>
      </c>
      <c r="C33" s="337" t="s">
        <v>281</v>
      </c>
      <c r="D33" s="316" t="s">
        <v>931</v>
      </c>
      <c r="E33" s="10" t="s">
        <v>756</v>
      </c>
      <c r="F33" s="10"/>
      <c r="G33" s="10"/>
      <c r="H33" s="10"/>
      <c r="I33" s="759"/>
      <c r="J33" s="248">
        <f>J34+J36</f>
        <v>2862.6000000000004</v>
      </c>
      <c r="K33" s="255">
        <f>K34+K36</f>
        <v>326.7</v>
      </c>
      <c r="L33" s="116">
        <f>L34+L36</f>
        <v>326.6</v>
      </c>
      <c r="M33" s="116">
        <f>M34+M36</f>
        <v>326.6</v>
      </c>
      <c r="N33" s="284">
        <f>N34+N36</f>
        <v>326.5</v>
      </c>
    </row>
    <row r="34" spans="1:14" ht="14.25" customHeight="1">
      <c r="A34" s="162" t="s">
        <v>517</v>
      </c>
      <c r="B34" s="301" t="s">
        <v>517</v>
      </c>
      <c r="C34" s="332" t="s">
        <v>766</v>
      </c>
      <c r="D34" s="318" t="s">
        <v>931</v>
      </c>
      <c r="E34" s="11" t="s">
        <v>756</v>
      </c>
      <c r="F34" s="11" t="s">
        <v>757</v>
      </c>
      <c r="G34" s="11"/>
      <c r="H34" s="11"/>
      <c r="I34" s="763"/>
      <c r="J34" s="271">
        <f>J35</f>
        <v>840</v>
      </c>
      <c r="K34" s="256">
        <f>K35</f>
        <v>151.5</v>
      </c>
      <c r="L34" s="152">
        <f>L35</f>
        <v>151.6</v>
      </c>
      <c r="M34" s="152">
        <f>M35</f>
        <v>151.5</v>
      </c>
      <c r="N34" s="285">
        <f>N35</f>
        <v>151.5</v>
      </c>
    </row>
    <row r="35" spans="1:14" ht="12.75" customHeight="1">
      <c r="A35" s="162"/>
      <c r="B35" s="7" t="s">
        <v>384</v>
      </c>
      <c r="C35" s="333" t="s">
        <v>686</v>
      </c>
      <c r="D35" s="319" t="s">
        <v>931</v>
      </c>
      <c r="E35" s="146" t="s">
        <v>756</v>
      </c>
      <c r="F35" s="146" t="s">
        <v>757</v>
      </c>
      <c r="G35" s="146" t="s">
        <v>96</v>
      </c>
      <c r="H35" s="11"/>
      <c r="I35" s="763"/>
      <c r="J35" s="270">
        <f>'Вед стр расх Пр.2'!G31</f>
        <v>840</v>
      </c>
      <c r="K35" s="257">
        <v>151.5</v>
      </c>
      <c r="L35" s="156">
        <v>151.6</v>
      </c>
      <c r="M35" s="156">
        <v>151.5</v>
      </c>
      <c r="N35" s="286">
        <v>151.5</v>
      </c>
    </row>
    <row r="36" spans="1:14" ht="25.5" customHeight="1">
      <c r="A36" s="162"/>
      <c r="B36" s="301" t="s">
        <v>394</v>
      </c>
      <c r="C36" s="338" t="s">
        <v>762</v>
      </c>
      <c r="D36" s="318" t="s">
        <v>931</v>
      </c>
      <c r="E36" s="11" t="s">
        <v>756</v>
      </c>
      <c r="F36" s="11" t="s">
        <v>758</v>
      </c>
      <c r="G36" s="146"/>
      <c r="H36" s="11"/>
      <c r="I36" s="763"/>
      <c r="J36" s="271">
        <f>J37+J39</f>
        <v>2022.6000000000001</v>
      </c>
      <c r="K36" s="256">
        <f>K37+K39</f>
        <v>175.2</v>
      </c>
      <c r="L36" s="152">
        <f>L37+L39</f>
        <v>175</v>
      </c>
      <c r="M36" s="152">
        <f>M37+M39</f>
        <v>175.10000000000002</v>
      </c>
      <c r="N36" s="285">
        <f>N37+N39</f>
        <v>175</v>
      </c>
    </row>
    <row r="37" spans="1:14" ht="25.5" customHeight="1">
      <c r="A37" s="162"/>
      <c r="B37" s="23" t="s">
        <v>285</v>
      </c>
      <c r="C37" s="338" t="s">
        <v>174</v>
      </c>
      <c r="D37" s="318" t="s">
        <v>931</v>
      </c>
      <c r="E37" s="11" t="s">
        <v>756</v>
      </c>
      <c r="F37" s="11" t="s">
        <v>655</v>
      </c>
      <c r="G37" s="148"/>
      <c r="H37" s="11"/>
      <c r="I37" s="763"/>
      <c r="J37" s="271">
        <f>J38</f>
        <v>1125.4</v>
      </c>
      <c r="K37" s="256">
        <f>K38</f>
        <v>138.4</v>
      </c>
      <c r="L37" s="152">
        <f>L38</f>
        <v>138.3</v>
      </c>
      <c r="M37" s="152">
        <f>M38</f>
        <v>138.4</v>
      </c>
      <c r="N37" s="285">
        <f>N38</f>
        <v>138.3</v>
      </c>
    </row>
    <row r="38" spans="1:14" ht="12.75" customHeight="1">
      <c r="A38" s="162"/>
      <c r="B38" s="7" t="s">
        <v>287</v>
      </c>
      <c r="C38" s="333" t="s">
        <v>686</v>
      </c>
      <c r="D38" s="319" t="s">
        <v>931</v>
      </c>
      <c r="E38" s="146" t="s">
        <v>756</v>
      </c>
      <c r="F38" s="146" t="s">
        <v>655</v>
      </c>
      <c r="G38" s="146" t="s">
        <v>96</v>
      </c>
      <c r="H38" s="11"/>
      <c r="I38" s="763"/>
      <c r="J38" s="270">
        <f>'Вед стр расх Пр.2'!G22</f>
        <v>1125.4</v>
      </c>
      <c r="K38" s="257">
        <v>138.4</v>
      </c>
      <c r="L38" s="156">
        <v>138.3</v>
      </c>
      <c r="M38" s="156">
        <v>138.4</v>
      </c>
      <c r="N38" s="286">
        <v>138.3</v>
      </c>
    </row>
    <row r="39" spans="1:14" ht="24.75" customHeight="1">
      <c r="A39" s="163" t="s">
        <v>234</v>
      </c>
      <c r="B39" s="23" t="s">
        <v>286</v>
      </c>
      <c r="C39" s="338" t="s">
        <v>175</v>
      </c>
      <c r="D39" s="318" t="s">
        <v>931</v>
      </c>
      <c r="E39" s="11" t="s">
        <v>756</v>
      </c>
      <c r="F39" s="11" t="s">
        <v>656</v>
      </c>
      <c r="G39" s="11"/>
      <c r="H39" s="11"/>
      <c r="I39" s="763"/>
      <c r="J39" s="271">
        <f>J45</f>
        <v>897.2</v>
      </c>
      <c r="K39" s="256">
        <f>K45</f>
        <v>36.8</v>
      </c>
      <c r="L39" s="152">
        <f>L45</f>
        <v>36.7</v>
      </c>
      <c r="M39" s="152">
        <f>M45</f>
        <v>36.7</v>
      </c>
      <c r="N39" s="285">
        <f>N45</f>
        <v>36.7</v>
      </c>
    </row>
    <row r="40" spans="1:14" ht="12.75" hidden="1">
      <c r="A40" s="164" t="s">
        <v>385</v>
      </c>
      <c r="B40" s="302"/>
      <c r="C40" s="332" t="s">
        <v>475</v>
      </c>
      <c r="D40" s="321"/>
      <c r="E40" s="8" t="s">
        <v>491</v>
      </c>
      <c r="F40" s="8" t="s">
        <v>252</v>
      </c>
      <c r="G40" s="8" t="s">
        <v>473</v>
      </c>
      <c r="H40" s="8" t="s">
        <v>476</v>
      </c>
      <c r="I40" s="766"/>
      <c r="J40" s="224"/>
      <c r="K40" s="257"/>
      <c r="L40" s="156"/>
      <c r="M40" s="156"/>
      <c r="N40" s="286"/>
    </row>
    <row r="41" spans="1:14" ht="12.75" hidden="1">
      <c r="A41" s="165" t="s">
        <v>387</v>
      </c>
      <c r="B41" s="7"/>
      <c r="C41" s="334" t="s">
        <v>493</v>
      </c>
      <c r="D41" s="320"/>
      <c r="E41" s="8" t="s">
        <v>491</v>
      </c>
      <c r="F41" s="8" t="s">
        <v>252</v>
      </c>
      <c r="G41" s="8" t="s">
        <v>473</v>
      </c>
      <c r="H41" s="8" t="s">
        <v>479</v>
      </c>
      <c r="I41" s="766"/>
      <c r="J41" s="224"/>
      <c r="K41" s="257"/>
      <c r="L41" s="156"/>
      <c r="M41" s="156"/>
      <c r="N41" s="286"/>
    </row>
    <row r="42" spans="1:14" ht="12.75" hidden="1">
      <c r="A42" s="165" t="s">
        <v>382</v>
      </c>
      <c r="B42" s="7"/>
      <c r="C42" s="335" t="s">
        <v>253</v>
      </c>
      <c r="D42" s="26"/>
      <c r="E42" s="6" t="s">
        <v>491</v>
      </c>
      <c r="F42" s="6" t="s">
        <v>252</v>
      </c>
      <c r="G42" s="6" t="s">
        <v>473</v>
      </c>
      <c r="H42" s="6" t="s">
        <v>488</v>
      </c>
      <c r="I42" s="767"/>
      <c r="J42" s="224"/>
      <c r="K42" s="257"/>
      <c r="L42" s="156"/>
      <c r="M42" s="156"/>
      <c r="N42" s="286"/>
    </row>
    <row r="43" spans="1:14" ht="12.75" hidden="1">
      <c r="A43" s="165" t="s">
        <v>383</v>
      </c>
      <c r="B43" s="7"/>
      <c r="C43" s="335" t="s">
        <v>256</v>
      </c>
      <c r="D43" s="26"/>
      <c r="E43" s="6" t="s">
        <v>491</v>
      </c>
      <c r="F43" s="6" t="s">
        <v>465</v>
      </c>
      <c r="G43" s="6" t="s">
        <v>473</v>
      </c>
      <c r="H43" s="6" t="s">
        <v>725</v>
      </c>
      <c r="I43" s="767"/>
      <c r="J43" s="224"/>
      <c r="K43" s="257"/>
      <c r="L43" s="156"/>
      <c r="M43" s="156"/>
      <c r="N43" s="286"/>
    </row>
    <row r="44" spans="1:14" ht="12.75" hidden="1">
      <c r="A44" s="165" t="s">
        <v>388</v>
      </c>
      <c r="B44" s="7"/>
      <c r="C44" s="335" t="s">
        <v>254</v>
      </c>
      <c r="D44" s="26"/>
      <c r="E44" s="6" t="s">
        <v>491</v>
      </c>
      <c r="F44" s="6" t="s">
        <v>252</v>
      </c>
      <c r="G44" s="6" t="s">
        <v>473</v>
      </c>
      <c r="H44" s="6" t="s">
        <v>489</v>
      </c>
      <c r="I44" s="767"/>
      <c r="J44" s="224"/>
      <c r="K44" s="257"/>
      <c r="L44" s="156"/>
      <c r="M44" s="156"/>
      <c r="N44" s="286"/>
    </row>
    <row r="45" spans="1:14" ht="14.25" customHeight="1">
      <c r="A45" s="163" t="s">
        <v>519</v>
      </c>
      <c r="B45" s="7" t="s">
        <v>288</v>
      </c>
      <c r="C45" s="333" t="s">
        <v>686</v>
      </c>
      <c r="D45" s="319" t="s">
        <v>931</v>
      </c>
      <c r="E45" s="146" t="s">
        <v>756</v>
      </c>
      <c r="F45" s="146" t="s">
        <v>656</v>
      </c>
      <c r="G45" s="146" t="s">
        <v>96</v>
      </c>
      <c r="H45" s="6"/>
      <c r="I45" s="767"/>
      <c r="J45" s="270">
        <f>'Вед стр расх Пр.2'!G27</f>
        <v>897.2</v>
      </c>
      <c r="K45" s="257">
        <v>36.8</v>
      </c>
      <c r="L45" s="156">
        <v>36.7</v>
      </c>
      <c r="M45" s="156">
        <v>36.7</v>
      </c>
      <c r="N45" s="286">
        <v>36.7</v>
      </c>
    </row>
    <row r="46" spans="1:14" ht="24" hidden="1">
      <c r="A46" s="166" t="s">
        <v>386</v>
      </c>
      <c r="B46" s="13"/>
      <c r="C46" s="339" t="s">
        <v>475</v>
      </c>
      <c r="D46" s="318"/>
      <c r="E46" s="32" t="s">
        <v>491</v>
      </c>
      <c r="F46" s="32" t="s">
        <v>252</v>
      </c>
      <c r="G46" s="32" t="s">
        <v>1133</v>
      </c>
      <c r="H46" s="32" t="s">
        <v>476</v>
      </c>
      <c r="I46" s="765"/>
      <c r="J46" s="224"/>
      <c r="K46" s="258"/>
      <c r="L46" s="211"/>
      <c r="M46" s="211"/>
      <c r="N46" s="246"/>
    </row>
    <row r="47" spans="1:14" ht="12.75" hidden="1">
      <c r="A47" s="167" t="s">
        <v>387</v>
      </c>
      <c r="B47" s="7"/>
      <c r="C47" s="340" t="s">
        <v>493</v>
      </c>
      <c r="D47" s="25"/>
      <c r="E47" s="9" t="s">
        <v>491</v>
      </c>
      <c r="F47" s="9" t="s">
        <v>252</v>
      </c>
      <c r="G47" s="9" t="s">
        <v>1133</v>
      </c>
      <c r="H47" s="9" t="s">
        <v>479</v>
      </c>
      <c r="I47" s="769"/>
      <c r="J47" s="224"/>
      <c r="K47" s="258"/>
      <c r="L47" s="211"/>
      <c r="M47" s="211"/>
      <c r="N47" s="246"/>
    </row>
    <row r="48" spans="1:14" ht="12.75" hidden="1">
      <c r="A48" s="168" t="s">
        <v>382</v>
      </c>
      <c r="B48" s="2"/>
      <c r="C48" s="335" t="s">
        <v>253</v>
      </c>
      <c r="D48" s="26"/>
      <c r="E48" s="6" t="s">
        <v>491</v>
      </c>
      <c r="F48" s="6" t="s">
        <v>252</v>
      </c>
      <c r="G48" s="6" t="s">
        <v>1133</v>
      </c>
      <c r="H48" s="6" t="s">
        <v>488</v>
      </c>
      <c r="I48" s="767"/>
      <c r="J48" s="224"/>
      <c r="K48" s="258"/>
      <c r="L48" s="211"/>
      <c r="M48" s="211"/>
      <c r="N48" s="246"/>
    </row>
    <row r="49" spans="1:14" ht="12.75" hidden="1">
      <c r="A49" s="168" t="s">
        <v>388</v>
      </c>
      <c r="B49" s="2"/>
      <c r="C49" s="335" t="s">
        <v>257</v>
      </c>
      <c r="D49" s="26"/>
      <c r="E49" s="6" t="s">
        <v>491</v>
      </c>
      <c r="F49" s="6" t="s">
        <v>252</v>
      </c>
      <c r="G49" s="6" t="s">
        <v>1133</v>
      </c>
      <c r="H49" s="6" t="s">
        <v>489</v>
      </c>
      <c r="I49" s="767"/>
      <c r="J49" s="224"/>
      <c r="K49" s="258"/>
      <c r="L49" s="211"/>
      <c r="M49" s="211"/>
      <c r="N49" s="246"/>
    </row>
    <row r="50" spans="1:14" ht="51.75" customHeight="1" hidden="1" thickBot="1">
      <c r="A50" s="169" t="s">
        <v>459</v>
      </c>
      <c r="B50" s="301"/>
      <c r="C50" s="336" t="s">
        <v>765</v>
      </c>
      <c r="D50" s="317"/>
      <c r="E50" s="149" t="s">
        <v>490</v>
      </c>
      <c r="F50" s="149"/>
      <c r="G50" s="149"/>
      <c r="H50" s="149"/>
      <c r="I50" s="768"/>
      <c r="J50" s="224"/>
      <c r="K50" s="258"/>
      <c r="L50" s="211"/>
      <c r="M50" s="211"/>
      <c r="N50" s="246"/>
    </row>
    <row r="51" spans="1:14" ht="14.25" customHeight="1">
      <c r="A51" s="169"/>
      <c r="B51" s="370" t="s">
        <v>754</v>
      </c>
      <c r="C51" s="337" t="s">
        <v>760</v>
      </c>
      <c r="D51" s="316" t="s">
        <v>931</v>
      </c>
      <c r="E51" s="10" t="s">
        <v>759</v>
      </c>
      <c r="F51" s="10"/>
      <c r="G51" s="10"/>
      <c r="H51" s="10"/>
      <c r="I51" s="759"/>
      <c r="J51" s="248" t="e">
        <f>J52+J55</f>
        <v>#REF!</v>
      </c>
      <c r="K51" s="255">
        <f>K52+K55</f>
        <v>3292.1</v>
      </c>
      <c r="L51" s="116">
        <f>L52+L55</f>
        <v>3352.7999999999997</v>
      </c>
      <c r="M51" s="116">
        <f>M52+M55</f>
        <v>4791.2</v>
      </c>
      <c r="N51" s="284">
        <f>N52+N55</f>
        <v>3311.7</v>
      </c>
    </row>
    <row r="52" spans="1:14" ht="14.25" customHeight="1">
      <c r="A52" s="162" t="s">
        <v>466</v>
      </c>
      <c r="B52" s="301" t="s">
        <v>466</v>
      </c>
      <c r="C52" s="332" t="s">
        <v>766</v>
      </c>
      <c r="D52" s="318" t="s">
        <v>931</v>
      </c>
      <c r="E52" s="11" t="s">
        <v>759</v>
      </c>
      <c r="F52" s="11" t="s">
        <v>757</v>
      </c>
      <c r="G52" s="11"/>
      <c r="H52" s="150"/>
      <c r="I52" s="770"/>
      <c r="J52" s="271" t="e">
        <f>SUM(J53:J54)</f>
        <v>#REF!</v>
      </c>
      <c r="K52" s="256">
        <f>SUM(K53:K54)</f>
        <v>3127.4</v>
      </c>
      <c r="L52" s="152">
        <f>SUM(L53:L54)</f>
        <v>3188.1</v>
      </c>
      <c r="M52" s="152">
        <f>SUM(M53:M54)</f>
        <v>4626.5</v>
      </c>
      <c r="N52" s="285">
        <f>SUM(N53:N54)</f>
        <v>3147</v>
      </c>
    </row>
    <row r="53" spans="1:14" ht="12.75" customHeight="1">
      <c r="A53" s="162"/>
      <c r="B53" s="7" t="s">
        <v>392</v>
      </c>
      <c r="C53" s="333" t="s">
        <v>686</v>
      </c>
      <c r="D53" s="319" t="s">
        <v>931</v>
      </c>
      <c r="E53" s="146" t="s">
        <v>759</v>
      </c>
      <c r="F53" s="146" t="s">
        <v>757</v>
      </c>
      <c r="G53" s="146" t="s">
        <v>96</v>
      </c>
      <c r="H53" s="150"/>
      <c r="I53" s="770"/>
      <c r="J53" s="270">
        <f>'Вед стр расх Пр.2'!G44</f>
        <v>22203.8</v>
      </c>
      <c r="K53" s="257">
        <v>2691.8</v>
      </c>
      <c r="L53" s="156">
        <v>2768.6</v>
      </c>
      <c r="M53" s="156">
        <v>4207.1</v>
      </c>
      <c r="N53" s="286">
        <v>2727.5</v>
      </c>
    </row>
    <row r="54" spans="1:14" ht="24" customHeight="1">
      <c r="A54" s="162"/>
      <c r="B54" s="7" t="s">
        <v>520</v>
      </c>
      <c r="C54" s="333" t="s">
        <v>50</v>
      </c>
      <c r="D54" s="319" t="s">
        <v>931</v>
      </c>
      <c r="E54" s="146" t="s">
        <v>759</v>
      </c>
      <c r="F54" s="146" t="s">
        <v>757</v>
      </c>
      <c r="G54" s="146" t="s">
        <v>737</v>
      </c>
      <c r="H54" s="150"/>
      <c r="I54" s="770"/>
      <c r="J54" s="270" t="e">
        <f>'Вед стр расх Пр.2'!#REF!</f>
        <v>#REF!</v>
      </c>
      <c r="K54" s="257">
        <v>435.6</v>
      </c>
      <c r="L54" s="156">
        <v>419.5</v>
      </c>
      <c r="M54" s="156">
        <v>419.4</v>
      </c>
      <c r="N54" s="286">
        <v>419.5</v>
      </c>
    </row>
    <row r="55" spans="1:14" ht="12.75">
      <c r="A55" s="163" t="s">
        <v>392</v>
      </c>
      <c r="B55" s="23" t="s">
        <v>823</v>
      </c>
      <c r="C55" s="332" t="s">
        <v>233</v>
      </c>
      <c r="D55" s="318" t="s">
        <v>931</v>
      </c>
      <c r="E55" s="11" t="s">
        <v>759</v>
      </c>
      <c r="F55" s="11" t="s">
        <v>761</v>
      </c>
      <c r="G55" s="146"/>
      <c r="H55" s="146"/>
      <c r="I55" s="764"/>
      <c r="J55" s="271">
        <f>J60</f>
        <v>1082.8</v>
      </c>
      <c r="K55" s="256">
        <f>K60</f>
        <v>164.7</v>
      </c>
      <c r="L55" s="152">
        <f>L60</f>
        <v>164.7</v>
      </c>
      <c r="M55" s="152">
        <f>M60</f>
        <v>164.7</v>
      </c>
      <c r="N55" s="285">
        <f>N60</f>
        <v>164.7</v>
      </c>
    </row>
    <row r="56" spans="1:14" ht="12.75" hidden="1">
      <c r="A56" s="166" t="s">
        <v>1124</v>
      </c>
      <c r="B56" s="302"/>
      <c r="C56" s="333" t="s">
        <v>475</v>
      </c>
      <c r="D56" s="26"/>
      <c r="E56" s="6" t="s">
        <v>490</v>
      </c>
      <c r="F56" s="6" t="s">
        <v>252</v>
      </c>
      <c r="G56" s="6" t="s">
        <v>492</v>
      </c>
      <c r="H56" s="6" t="s">
        <v>476</v>
      </c>
      <c r="I56" s="767"/>
      <c r="J56" s="224"/>
      <c r="K56" s="257"/>
      <c r="L56" s="156"/>
      <c r="M56" s="156"/>
      <c r="N56" s="286"/>
    </row>
    <row r="57" spans="1:14" ht="12.75" hidden="1">
      <c r="A57" s="167" t="s">
        <v>691</v>
      </c>
      <c r="B57" s="7"/>
      <c r="C57" s="335" t="s">
        <v>493</v>
      </c>
      <c r="D57" s="26"/>
      <c r="E57" s="6" t="s">
        <v>490</v>
      </c>
      <c r="F57" s="6" t="s">
        <v>252</v>
      </c>
      <c r="G57" s="6" t="s">
        <v>492</v>
      </c>
      <c r="H57" s="6" t="s">
        <v>479</v>
      </c>
      <c r="I57" s="767"/>
      <c r="J57" s="224"/>
      <c r="K57" s="257"/>
      <c r="L57" s="156"/>
      <c r="M57" s="156"/>
      <c r="N57" s="286"/>
    </row>
    <row r="58" spans="1:14" ht="12.75" hidden="1">
      <c r="A58" s="167" t="s">
        <v>382</v>
      </c>
      <c r="B58" s="7"/>
      <c r="C58" s="335" t="s">
        <v>253</v>
      </c>
      <c r="D58" s="26"/>
      <c r="E58" s="6" t="s">
        <v>490</v>
      </c>
      <c r="F58" s="6" t="s">
        <v>252</v>
      </c>
      <c r="G58" s="6" t="s">
        <v>492</v>
      </c>
      <c r="H58" s="6" t="s">
        <v>488</v>
      </c>
      <c r="I58" s="767"/>
      <c r="J58" s="224"/>
      <c r="K58" s="257"/>
      <c r="L58" s="156"/>
      <c r="M58" s="156"/>
      <c r="N58" s="286"/>
    </row>
    <row r="59" spans="1:14" ht="12.75" hidden="1">
      <c r="A59" s="167" t="s">
        <v>383</v>
      </c>
      <c r="B59" s="7"/>
      <c r="C59" s="335" t="s">
        <v>254</v>
      </c>
      <c r="D59" s="26"/>
      <c r="E59" s="6" t="s">
        <v>490</v>
      </c>
      <c r="F59" s="6" t="s">
        <v>252</v>
      </c>
      <c r="G59" s="6" t="s">
        <v>492</v>
      </c>
      <c r="H59" s="6" t="s">
        <v>489</v>
      </c>
      <c r="I59" s="767"/>
      <c r="J59" s="224"/>
      <c r="K59" s="257"/>
      <c r="L59" s="156"/>
      <c r="M59" s="156"/>
      <c r="N59" s="286"/>
    </row>
    <row r="60" spans="1:14" ht="13.5" customHeight="1">
      <c r="A60" s="163" t="s">
        <v>520</v>
      </c>
      <c r="B60" s="7" t="s">
        <v>824</v>
      </c>
      <c r="C60" s="333" t="s">
        <v>686</v>
      </c>
      <c r="D60" s="319" t="s">
        <v>931</v>
      </c>
      <c r="E60" s="146" t="s">
        <v>759</v>
      </c>
      <c r="F60" s="146" t="s">
        <v>761</v>
      </c>
      <c r="G60" s="146" t="s">
        <v>96</v>
      </c>
      <c r="H60" s="6"/>
      <c r="I60" s="767"/>
      <c r="J60" s="270">
        <f>'Вед стр расх Пр.2'!G41</f>
        <v>1082.8</v>
      </c>
      <c r="K60" s="257">
        <v>164.7</v>
      </c>
      <c r="L60" s="156">
        <v>164.7</v>
      </c>
      <c r="M60" s="156">
        <v>164.7</v>
      </c>
      <c r="N60" s="286">
        <v>164.7</v>
      </c>
    </row>
    <row r="61" spans="1:14" ht="24" hidden="1">
      <c r="A61" s="166" t="s">
        <v>521</v>
      </c>
      <c r="B61" s="13"/>
      <c r="C61" s="339" t="s">
        <v>475</v>
      </c>
      <c r="D61" s="318"/>
      <c r="E61" s="32" t="s">
        <v>490</v>
      </c>
      <c r="F61" s="32" t="s">
        <v>252</v>
      </c>
      <c r="G61" s="32" t="s">
        <v>1133</v>
      </c>
      <c r="H61" s="32" t="s">
        <v>476</v>
      </c>
      <c r="I61" s="765"/>
      <c r="J61" s="224"/>
      <c r="K61" s="258"/>
      <c r="L61" s="211"/>
      <c r="M61" s="211"/>
      <c r="N61" s="246"/>
    </row>
    <row r="62" spans="1:14" ht="12.75" hidden="1">
      <c r="A62" s="167" t="s">
        <v>522</v>
      </c>
      <c r="B62" s="7"/>
      <c r="C62" s="340" t="s">
        <v>493</v>
      </c>
      <c r="D62" s="25"/>
      <c r="E62" s="9" t="s">
        <v>490</v>
      </c>
      <c r="F62" s="9" t="s">
        <v>252</v>
      </c>
      <c r="G62" s="9" t="s">
        <v>1133</v>
      </c>
      <c r="H62" s="9" t="s">
        <v>479</v>
      </c>
      <c r="I62" s="769"/>
      <c r="J62" s="224"/>
      <c r="K62" s="258"/>
      <c r="L62" s="211"/>
      <c r="M62" s="211"/>
      <c r="N62" s="246"/>
    </row>
    <row r="63" spans="1:14" ht="12.75" hidden="1">
      <c r="A63" s="168" t="s">
        <v>382</v>
      </c>
      <c r="B63" s="2"/>
      <c r="C63" s="335" t="s">
        <v>253</v>
      </c>
      <c r="D63" s="26"/>
      <c r="E63" s="6" t="s">
        <v>490</v>
      </c>
      <c r="F63" s="6" t="s">
        <v>252</v>
      </c>
      <c r="G63" s="6" t="s">
        <v>1133</v>
      </c>
      <c r="H63" s="6" t="s">
        <v>488</v>
      </c>
      <c r="I63" s="767"/>
      <c r="J63" s="224"/>
      <c r="K63" s="259"/>
      <c r="L63" s="158"/>
      <c r="M63" s="158"/>
      <c r="N63" s="287"/>
    </row>
    <row r="64" spans="1:14" ht="12.75" hidden="1">
      <c r="A64" s="168" t="s">
        <v>383</v>
      </c>
      <c r="B64" s="2"/>
      <c r="C64" s="335" t="s">
        <v>256</v>
      </c>
      <c r="D64" s="26"/>
      <c r="E64" s="6" t="s">
        <v>490</v>
      </c>
      <c r="F64" s="6" t="s">
        <v>465</v>
      </c>
      <c r="G64" s="6" t="s">
        <v>1133</v>
      </c>
      <c r="H64" s="6" t="s">
        <v>725</v>
      </c>
      <c r="I64" s="767"/>
      <c r="J64" s="224"/>
      <c r="K64" s="259"/>
      <c r="L64" s="158"/>
      <c r="M64" s="158"/>
      <c r="N64" s="287"/>
    </row>
    <row r="65" spans="1:14" ht="12.75" hidden="1">
      <c r="A65" s="168" t="s">
        <v>388</v>
      </c>
      <c r="B65" s="2"/>
      <c r="C65" s="335" t="s">
        <v>257</v>
      </c>
      <c r="D65" s="26"/>
      <c r="E65" s="6" t="s">
        <v>490</v>
      </c>
      <c r="F65" s="6" t="s">
        <v>252</v>
      </c>
      <c r="G65" s="6" t="s">
        <v>1133</v>
      </c>
      <c r="H65" s="6" t="s">
        <v>489</v>
      </c>
      <c r="I65" s="767"/>
      <c r="J65" s="224"/>
      <c r="K65" s="259"/>
      <c r="L65" s="158"/>
      <c r="M65" s="158"/>
      <c r="N65" s="287"/>
    </row>
    <row r="66" spans="1:14" ht="12.75" hidden="1">
      <c r="A66" s="167" t="s">
        <v>372</v>
      </c>
      <c r="B66" s="7"/>
      <c r="C66" s="334" t="s">
        <v>497</v>
      </c>
      <c r="D66" s="320"/>
      <c r="E66" s="8" t="s">
        <v>490</v>
      </c>
      <c r="F66" s="8" t="s">
        <v>252</v>
      </c>
      <c r="G66" s="8" t="s">
        <v>1133</v>
      </c>
      <c r="H66" s="8" t="s">
        <v>726</v>
      </c>
      <c r="I66" s="766"/>
      <c r="J66" s="224"/>
      <c r="K66" s="258"/>
      <c r="L66" s="211"/>
      <c r="M66" s="211"/>
      <c r="N66" s="246"/>
    </row>
    <row r="67" spans="1:14" ht="12.75" hidden="1">
      <c r="A67" s="170" t="s">
        <v>382</v>
      </c>
      <c r="B67" s="19"/>
      <c r="C67" s="341" t="s">
        <v>258</v>
      </c>
      <c r="D67" s="322"/>
      <c r="E67" s="35" t="s">
        <v>490</v>
      </c>
      <c r="F67" s="35" t="s">
        <v>252</v>
      </c>
      <c r="G67" s="35" t="s">
        <v>1133</v>
      </c>
      <c r="H67" s="5" t="s">
        <v>727</v>
      </c>
      <c r="I67" s="771"/>
      <c r="J67" s="224"/>
      <c r="K67" s="259"/>
      <c r="L67" s="158"/>
      <c r="M67" s="158"/>
      <c r="N67" s="287"/>
    </row>
    <row r="68" spans="1:14" ht="12.75" hidden="1">
      <c r="A68" s="170" t="s">
        <v>383</v>
      </c>
      <c r="B68" s="19"/>
      <c r="C68" s="341" t="s">
        <v>259</v>
      </c>
      <c r="D68" s="322"/>
      <c r="E68" s="35" t="s">
        <v>490</v>
      </c>
      <c r="F68" s="35" t="s">
        <v>252</v>
      </c>
      <c r="G68" s="35" t="s">
        <v>1133</v>
      </c>
      <c r="H68" s="5" t="s">
        <v>728</v>
      </c>
      <c r="I68" s="771"/>
      <c r="J68" s="224"/>
      <c r="K68" s="259"/>
      <c r="L68" s="158"/>
      <c r="M68" s="158"/>
      <c r="N68" s="287"/>
    </row>
    <row r="69" spans="1:14" ht="12.75" hidden="1">
      <c r="A69" s="171" t="s">
        <v>388</v>
      </c>
      <c r="B69" s="303"/>
      <c r="C69" s="341" t="s">
        <v>260</v>
      </c>
      <c r="D69" s="322"/>
      <c r="E69" s="5" t="s">
        <v>490</v>
      </c>
      <c r="F69" s="5" t="s">
        <v>252</v>
      </c>
      <c r="G69" s="5" t="s">
        <v>1133</v>
      </c>
      <c r="H69" s="5" t="s">
        <v>729</v>
      </c>
      <c r="I69" s="771"/>
      <c r="J69" s="224"/>
      <c r="K69" s="259"/>
      <c r="L69" s="158"/>
      <c r="M69" s="158"/>
      <c r="N69" s="287"/>
    </row>
    <row r="70" spans="1:14" ht="14.25" customHeight="1" hidden="1" thickBot="1">
      <c r="A70" s="171" t="s">
        <v>389</v>
      </c>
      <c r="B70" s="303"/>
      <c r="C70" s="341" t="s">
        <v>261</v>
      </c>
      <c r="D70" s="322"/>
      <c r="E70" s="5" t="s">
        <v>490</v>
      </c>
      <c r="F70" s="5" t="s">
        <v>252</v>
      </c>
      <c r="G70" s="5" t="s">
        <v>1133</v>
      </c>
      <c r="H70" s="5" t="s">
        <v>730</v>
      </c>
      <c r="I70" s="771"/>
      <c r="J70" s="224"/>
      <c r="K70" s="259"/>
      <c r="L70" s="158"/>
      <c r="M70" s="158"/>
      <c r="N70" s="287"/>
    </row>
    <row r="71" spans="1:14" ht="12.75" hidden="1">
      <c r="A71" s="171" t="s">
        <v>390</v>
      </c>
      <c r="B71" s="303"/>
      <c r="C71" s="341" t="s">
        <v>262</v>
      </c>
      <c r="D71" s="322"/>
      <c r="E71" s="5" t="s">
        <v>490</v>
      </c>
      <c r="F71" s="5" t="s">
        <v>252</v>
      </c>
      <c r="G71" s="5" t="s">
        <v>1133</v>
      </c>
      <c r="H71" s="5" t="s">
        <v>94</v>
      </c>
      <c r="I71" s="771"/>
      <c r="J71" s="224"/>
      <c r="K71" s="259"/>
      <c r="L71" s="158"/>
      <c r="M71" s="158"/>
      <c r="N71" s="287"/>
    </row>
    <row r="72" spans="1:14" ht="12.75" hidden="1">
      <c r="A72" s="171" t="s">
        <v>391</v>
      </c>
      <c r="B72" s="303"/>
      <c r="C72" s="341" t="s">
        <v>263</v>
      </c>
      <c r="D72" s="322"/>
      <c r="E72" s="5" t="s">
        <v>490</v>
      </c>
      <c r="F72" s="5" t="s">
        <v>252</v>
      </c>
      <c r="G72" s="5" t="s">
        <v>1133</v>
      </c>
      <c r="H72" s="5" t="s">
        <v>95</v>
      </c>
      <c r="I72" s="771"/>
      <c r="J72" s="224"/>
      <c r="K72" s="259"/>
      <c r="L72" s="158"/>
      <c r="M72" s="158"/>
      <c r="N72" s="287"/>
    </row>
    <row r="73" spans="1:14" ht="12.75" hidden="1">
      <c r="A73" s="167" t="s">
        <v>373</v>
      </c>
      <c r="B73" s="7"/>
      <c r="C73" s="334" t="s">
        <v>538</v>
      </c>
      <c r="D73" s="320"/>
      <c r="E73" s="8" t="s">
        <v>490</v>
      </c>
      <c r="F73" s="8" t="s">
        <v>252</v>
      </c>
      <c r="G73" s="8" t="s">
        <v>1133</v>
      </c>
      <c r="H73" s="8" t="s">
        <v>501</v>
      </c>
      <c r="I73" s="766"/>
      <c r="J73" s="224"/>
      <c r="K73" s="258"/>
      <c r="L73" s="211"/>
      <c r="M73" s="211"/>
      <c r="N73" s="246"/>
    </row>
    <row r="74" spans="1:14" ht="16.5" customHeight="1" hidden="1" thickBot="1">
      <c r="A74" s="166" t="s">
        <v>374</v>
      </c>
      <c r="B74" s="13"/>
      <c r="C74" s="339" t="s">
        <v>478</v>
      </c>
      <c r="D74" s="323"/>
      <c r="E74" s="66" t="s">
        <v>490</v>
      </c>
      <c r="F74" s="32" t="s">
        <v>252</v>
      </c>
      <c r="G74" s="66" t="s">
        <v>1133</v>
      </c>
      <c r="H74" s="66" t="s">
        <v>494</v>
      </c>
      <c r="I74" s="772"/>
      <c r="J74" s="224"/>
      <c r="K74" s="258"/>
      <c r="L74" s="211"/>
      <c r="M74" s="211"/>
      <c r="N74" s="246"/>
    </row>
    <row r="75" spans="1:14" ht="15.75" customHeight="1" hidden="1" thickBot="1">
      <c r="A75" s="167" t="s">
        <v>375</v>
      </c>
      <c r="B75" s="7"/>
      <c r="C75" s="335" t="s">
        <v>456</v>
      </c>
      <c r="D75" s="26"/>
      <c r="E75" s="6" t="s">
        <v>490</v>
      </c>
      <c r="F75" s="6" t="s">
        <v>252</v>
      </c>
      <c r="G75" s="6" t="s">
        <v>1133</v>
      </c>
      <c r="H75" s="6" t="s">
        <v>498</v>
      </c>
      <c r="I75" s="767"/>
      <c r="J75" s="224"/>
      <c r="K75" s="258"/>
      <c r="L75" s="211"/>
      <c r="M75" s="211"/>
      <c r="N75" s="246"/>
    </row>
    <row r="76" spans="1:14" ht="15" customHeight="1" hidden="1" thickBot="1">
      <c r="A76" s="167" t="s">
        <v>376</v>
      </c>
      <c r="B76" s="7"/>
      <c r="C76" s="335" t="s">
        <v>457</v>
      </c>
      <c r="D76" s="26"/>
      <c r="E76" s="6" t="s">
        <v>490</v>
      </c>
      <c r="F76" s="6" t="s">
        <v>252</v>
      </c>
      <c r="G76" s="6" t="s">
        <v>1133</v>
      </c>
      <c r="H76" s="6" t="s">
        <v>499</v>
      </c>
      <c r="I76" s="767"/>
      <c r="J76" s="224"/>
      <c r="K76" s="258"/>
      <c r="L76" s="211"/>
      <c r="M76" s="211"/>
      <c r="N76" s="246"/>
    </row>
    <row r="77" spans="1:14" ht="15" customHeight="1">
      <c r="A77" s="167"/>
      <c r="B77" s="370" t="s">
        <v>1056</v>
      </c>
      <c r="C77" s="337" t="s">
        <v>682</v>
      </c>
      <c r="D77" s="316" t="s">
        <v>931</v>
      </c>
      <c r="E77" s="10" t="s">
        <v>684</v>
      </c>
      <c r="F77" s="238"/>
      <c r="G77" s="238"/>
      <c r="H77" s="239"/>
      <c r="I77" s="773"/>
      <c r="J77" s="248" t="e">
        <f>J78+J100+J110</f>
        <v>#REF!</v>
      </c>
      <c r="K77" s="253">
        <f>K78+K100+K110+K115</f>
        <v>125</v>
      </c>
      <c r="L77" s="228">
        <f>L78+L100+L110+L115</f>
        <v>125</v>
      </c>
      <c r="M77" s="228">
        <f>M78+M100+M110+M115</f>
        <v>125</v>
      </c>
      <c r="N77" s="282">
        <f>N78+N100+N110+N115</f>
        <v>125</v>
      </c>
    </row>
    <row r="78" spans="1:14" ht="24.75" customHeight="1" hidden="1">
      <c r="A78" s="167"/>
      <c r="B78" s="23" t="s">
        <v>1057</v>
      </c>
      <c r="C78" s="332" t="s">
        <v>683</v>
      </c>
      <c r="D78" s="318" t="s">
        <v>931</v>
      </c>
      <c r="E78" s="11" t="s">
        <v>684</v>
      </c>
      <c r="F78" s="85" t="s">
        <v>449</v>
      </c>
      <c r="G78" s="11"/>
      <c r="H78" s="84"/>
      <c r="I78" s="774"/>
      <c r="J78" s="271" t="e">
        <f>J99</f>
        <v>#REF!</v>
      </c>
      <c r="K78" s="256">
        <f>K99</f>
        <v>0</v>
      </c>
      <c r="L78" s="152">
        <f>L99</f>
        <v>0</v>
      </c>
      <c r="M78" s="152">
        <f>M99</f>
        <v>0</v>
      </c>
      <c r="N78" s="285">
        <f>N99</f>
        <v>0</v>
      </c>
    </row>
    <row r="79" spans="1:14" ht="22.5" customHeight="1" hidden="1">
      <c r="A79" s="167"/>
      <c r="B79" s="7"/>
      <c r="C79" s="340" t="s">
        <v>493</v>
      </c>
      <c r="D79" s="25"/>
      <c r="E79" s="9" t="s">
        <v>490</v>
      </c>
      <c r="F79" s="9" t="s">
        <v>198</v>
      </c>
      <c r="G79" s="9"/>
      <c r="H79" s="8" t="s">
        <v>479</v>
      </c>
      <c r="I79" s="766"/>
      <c r="J79" s="224"/>
      <c r="K79" s="260"/>
      <c r="L79" s="229"/>
      <c r="M79" s="229"/>
      <c r="N79" s="288"/>
    </row>
    <row r="80" spans="1:14" ht="15" customHeight="1" hidden="1">
      <c r="A80" s="167"/>
      <c r="B80" s="7"/>
      <c r="C80" s="335" t="s">
        <v>253</v>
      </c>
      <c r="D80" s="26"/>
      <c r="E80" s="6" t="s">
        <v>490</v>
      </c>
      <c r="F80" s="6" t="s">
        <v>198</v>
      </c>
      <c r="G80" s="6"/>
      <c r="H80" s="6" t="s">
        <v>488</v>
      </c>
      <c r="I80" s="767"/>
      <c r="J80" s="224"/>
      <c r="K80" s="260"/>
      <c r="L80" s="229"/>
      <c r="M80" s="229"/>
      <c r="N80" s="288"/>
    </row>
    <row r="81" spans="1:14" ht="15" customHeight="1" hidden="1">
      <c r="A81" s="167"/>
      <c r="B81" s="7"/>
      <c r="C81" s="335" t="s">
        <v>254</v>
      </c>
      <c r="D81" s="26"/>
      <c r="E81" s="6" t="s">
        <v>490</v>
      </c>
      <c r="F81" s="6" t="s">
        <v>198</v>
      </c>
      <c r="G81" s="6"/>
      <c r="H81" s="6" t="s">
        <v>489</v>
      </c>
      <c r="I81" s="767"/>
      <c r="J81" s="224"/>
      <c r="K81" s="260"/>
      <c r="L81" s="229"/>
      <c r="M81" s="229"/>
      <c r="N81" s="288"/>
    </row>
    <row r="82" spans="1:14" ht="15" customHeight="1" hidden="1">
      <c r="A82" s="167"/>
      <c r="B82" s="7"/>
      <c r="C82" s="334" t="s">
        <v>497</v>
      </c>
      <c r="D82" s="320"/>
      <c r="E82" s="8" t="s">
        <v>490</v>
      </c>
      <c r="F82" s="8" t="s">
        <v>252</v>
      </c>
      <c r="G82" s="8" t="s">
        <v>1133</v>
      </c>
      <c r="H82" s="8" t="s">
        <v>726</v>
      </c>
      <c r="I82" s="766"/>
      <c r="J82" s="224"/>
      <c r="K82" s="260"/>
      <c r="L82" s="229"/>
      <c r="M82" s="229"/>
      <c r="N82" s="288"/>
    </row>
    <row r="83" spans="1:14" ht="15" customHeight="1" hidden="1">
      <c r="A83" s="167"/>
      <c r="B83" s="7"/>
      <c r="C83" s="341" t="s">
        <v>258</v>
      </c>
      <c r="D83" s="322"/>
      <c r="E83" s="35" t="s">
        <v>490</v>
      </c>
      <c r="F83" s="35" t="s">
        <v>252</v>
      </c>
      <c r="G83" s="35" t="s">
        <v>1133</v>
      </c>
      <c r="H83" s="5" t="s">
        <v>727</v>
      </c>
      <c r="I83" s="771"/>
      <c r="J83" s="224"/>
      <c r="K83" s="260"/>
      <c r="L83" s="229"/>
      <c r="M83" s="229"/>
      <c r="N83" s="288"/>
    </row>
    <row r="84" spans="1:14" ht="15" customHeight="1" hidden="1">
      <c r="A84" s="167"/>
      <c r="B84" s="7"/>
      <c r="C84" s="341" t="s">
        <v>259</v>
      </c>
      <c r="D84" s="322"/>
      <c r="E84" s="35" t="s">
        <v>490</v>
      </c>
      <c r="F84" s="35" t="s">
        <v>252</v>
      </c>
      <c r="G84" s="35" t="s">
        <v>1133</v>
      </c>
      <c r="H84" s="5" t="s">
        <v>728</v>
      </c>
      <c r="I84" s="771"/>
      <c r="J84" s="224"/>
      <c r="K84" s="260"/>
      <c r="L84" s="229"/>
      <c r="M84" s="229"/>
      <c r="N84" s="288"/>
    </row>
    <row r="85" spans="1:14" ht="15" customHeight="1" hidden="1">
      <c r="A85" s="167"/>
      <c r="B85" s="7"/>
      <c r="C85" s="341" t="s">
        <v>263</v>
      </c>
      <c r="D85" s="322"/>
      <c r="E85" s="5" t="s">
        <v>490</v>
      </c>
      <c r="F85" s="5" t="s">
        <v>252</v>
      </c>
      <c r="G85" s="5" t="s">
        <v>1133</v>
      </c>
      <c r="H85" s="5" t="s">
        <v>95</v>
      </c>
      <c r="I85" s="771"/>
      <c r="J85" s="224"/>
      <c r="K85" s="260"/>
      <c r="L85" s="229"/>
      <c r="M85" s="229"/>
      <c r="N85" s="288"/>
    </row>
    <row r="86" spans="1:14" ht="15" customHeight="1" hidden="1">
      <c r="A86" s="167"/>
      <c r="B86" s="7"/>
      <c r="C86" s="335"/>
      <c r="D86" s="26"/>
      <c r="E86" s="4"/>
      <c r="F86" s="6"/>
      <c r="G86" s="6"/>
      <c r="H86" s="6"/>
      <c r="I86" s="767"/>
      <c r="J86" s="224"/>
      <c r="K86" s="260"/>
      <c r="L86" s="229"/>
      <c r="M86" s="229"/>
      <c r="N86" s="288"/>
    </row>
    <row r="87" spans="1:14" ht="15" customHeight="1" hidden="1">
      <c r="A87" s="167"/>
      <c r="B87" s="7"/>
      <c r="C87" s="335"/>
      <c r="D87" s="26"/>
      <c r="E87" s="4"/>
      <c r="F87" s="6"/>
      <c r="G87" s="6"/>
      <c r="H87" s="6"/>
      <c r="I87" s="767"/>
      <c r="J87" s="224"/>
      <c r="K87" s="260"/>
      <c r="L87" s="229"/>
      <c r="M87" s="229"/>
      <c r="N87" s="288"/>
    </row>
    <row r="88" spans="1:14" ht="15" customHeight="1" hidden="1">
      <c r="A88" s="167"/>
      <c r="B88" s="7"/>
      <c r="C88" s="339" t="s">
        <v>478</v>
      </c>
      <c r="D88" s="323"/>
      <c r="E88" s="36" t="s">
        <v>101</v>
      </c>
      <c r="F88" s="32"/>
      <c r="G88" s="66"/>
      <c r="H88" s="66" t="s">
        <v>494</v>
      </c>
      <c r="I88" s="772"/>
      <c r="J88" s="224"/>
      <c r="K88" s="260"/>
      <c r="L88" s="229"/>
      <c r="M88" s="229"/>
      <c r="N88" s="288"/>
    </row>
    <row r="89" spans="1:14" ht="15" customHeight="1" hidden="1">
      <c r="A89" s="167"/>
      <c r="B89" s="7"/>
      <c r="C89" s="335" t="s">
        <v>456</v>
      </c>
      <c r="D89" s="26"/>
      <c r="E89" s="6" t="s">
        <v>490</v>
      </c>
      <c r="F89" s="6" t="s">
        <v>252</v>
      </c>
      <c r="G89" s="6" t="s">
        <v>1133</v>
      </c>
      <c r="H89" s="6" t="s">
        <v>498</v>
      </c>
      <c r="I89" s="767"/>
      <c r="J89" s="224"/>
      <c r="K89" s="260"/>
      <c r="L89" s="229"/>
      <c r="M89" s="229"/>
      <c r="N89" s="288"/>
    </row>
    <row r="90" spans="1:14" ht="15" customHeight="1" hidden="1">
      <c r="A90" s="167"/>
      <c r="B90" s="7"/>
      <c r="C90" s="335" t="s">
        <v>457</v>
      </c>
      <c r="D90" s="26"/>
      <c r="E90" s="4" t="s">
        <v>101</v>
      </c>
      <c r="F90" s="6"/>
      <c r="G90" s="6"/>
      <c r="H90" s="6" t="s">
        <v>499</v>
      </c>
      <c r="I90" s="767"/>
      <c r="J90" s="224"/>
      <c r="K90" s="260"/>
      <c r="L90" s="229"/>
      <c r="M90" s="229"/>
      <c r="N90" s="288"/>
    </row>
    <row r="91" spans="1:14" ht="27.75" customHeight="1" hidden="1">
      <c r="A91" s="167"/>
      <c r="B91" s="7"/>
      <c r="C91" s="336" t="s">
        <v>552</v>
      </c>
      <c r="D91" s="26"/>
      <c r="E91" s="151" t="s">
        <v>553</v>
      </c>
      <c r="F91" s="151"/>
      <c r="G91" s="151"/>
      <c r="H91" s="151"/>
      <c r="I91" s="775"/>
      <c r="J91" s="224"/>
      <c r="K91" s="258"/>
      <c r="L91" s="211"/>
      <c r="M91" s="211"/>
      <c r="N91" s="246"/>
    </row>
    <row r="92" spans="1:14" ht="28.5" customHeight="1" hidden="1">
      <c r="A92" s="167"/>
      <c r="B92" s="7"/>
      <c r="C92" s="332" t="s">
        <v>554</v>
      </c>
      <c r="D92" s="321"/>
      <c r="E92" s="148" t="s">
        <v>553</v>
      </c>
      <c r="F92" s="148" t="s">
        <v>559</v>
      </c>
      <c r="G92" s="148"/>
      <c r="H92" s="148"/>
      <c r="I92" s="776"/>
      <c r="J92" s="224"/>
      <c r="K92" s="258"/>
      <c r="L92" s="211"/>
      <c r="M92" s="211"/>
      <c r="N92" s="246"/>
    </row>
    <row r="93" spans="1:14" ht="20.25" customHeight="1" hidden="1">
      <c r="A93" s="167"/>
      <c r="B93" s="7"/>
      <c r="C93" s="342" t="s">
        <v>555</v>
      </c>
      <c r="D93" s="26"/>
      <c r="E93" s="6" t="s">
        <v>553</v>
      </c>
      <c r="F93" s="6" t="s">
        <v>559</v>
      </c>
      <c r="G93" s="6" t="s">
        <v>556</v>
      </c>
      <c r="H93" s="6"/>
      <c r="I93" s="767"/>
      <c r="J93" s="224"/>
      <c r="K93" s="258"/>
      <c r="L93" s="211"/>
      <c r="M93" s="211"/>
      <c r="N93" s="246"/>
    </row>
    <row r="94" spans="1:14" ht="15" customHeight="1" hidden="1">
      <c r="A94" s="167"/>
      <c r="B94" s="7"/>
      <c r="C94" s="342" t="s">
        <v>557</v>
      </c>
      <c r="D94" s="26"/>
      <c r="E94" s="6" t="s">
        <v>553</v>
      </c>
      <c r="F94" s="6" t="s">
        <v>559</v>
      </c>
      <c r="G94" s="6" t="s">
        <v>558</v>
      </c>
      <c r="H94" s="6"/>
      <c r="I94" s="767"/>
      <c r="J94" s="224"/>
      <c r="K94" s="258"/>
      <c r="L94" s="211"/>
      <c r="M94" s="211"/>
      <c r="N94" s="246"/>
    </row>
    <row r="95" spans="1:14" ht="20.25" customHeight="1" hidden="1">
      <c r="A95" s="167"/>
      <c r="B95" s="7"/>
      <c r="C95" s="336" t="s">
        <v>742</v>
      </c>
      <c r="D95" s="26"/>
      <c r="E95" s="151" t="s">
        <v>500</v>
      </c>
      <c r="F95" s="6"/>
      <c r="G95" s="6"/>
      <c r="H95" s="6"/>
      <c r="I95" s="767"/>
      <c r="J95" s="224"/>
      <c r="K95" s="258"/>
      <c r="L95" s="211"/>
      <c r="M95" s="211"/>
      <c r="N95" s="246"/>
    </row>
    <row r="96" spans="1:14" ht="15" customHeight="1" hidden="1">
      <c r="A96" s="167"/>
      <c r="B96" s="7"/>
      <c r="C96" s="335" t="s">
        <v>1143</v>
      </c>
      <c r="D96" s="26"/>
      <c r="E96" s="147" t="s">
        <v>500</v>
      </c>
      <c r="F96" s="147" t="s">
        <v>470</v>
      </c>
      <c r="G96" s="6"/>
      <c r="H96" s="6"/>
      <c r="I96" s="767"/>
      <c r="J96" s="224"/>
      <c r="K96" s="258"/>
      <c r="L96" s="211"/>
      <c r="M96" s="211"/>
      <c r="N96" s="246"/>
    </row>
    <row r="97" spans="1:14" ht="15" customHeight="1" hidden="1">
      <c r="A97" s="167"/>
      <c r="B97" s="7"/>
      <c r="C97" s="335" t="s">
        <v>1135</v>
      </c>
      <c r="D97" s="26"/>
      <c r="E97" s="6" t="s">
        <v>500</v>
      </c>
      <c r="F97" s="6" t="s">
        <v>470</v>
      </c>
      <c r="G97" s="6"/>
      <c r="H97" s="6"/>
      <c r="I97" s="767"/>
      <c r="J97" s="224"/>
      <c r="K97" s="258"/>
      <c r="L97" s="211"/>
      <c r="M97" s="211"/>
      <c r="N97" s="246"/>
    </row>
    <row r="98" spans="1:14" ht="26.25" customHeight="1" hidden="1">
      <c r="A98" s="169" t="s">
        <v>709</v>
      </c>
      <c r="B98" s="301"/>
      <c r="C98" s="336" t="s">
        <v>708</v>
      </c>
      <c r="D98" s="317"/>
      <c r="E98" s="149" t="s">
        <v>714</v>
      </c>
      <c r="F98" s="149"/>
      <c r="G98" s="149"/>
      <c r="H98" s="149"/>
      <c r="I98" s="768"/>
      <c r="J98" s="224"/>
      <c r="K98" s="258"/>
      <c r="L98" s="211"/>
      <c r="M98" s="211"/>
      <c r="N98" s="246"/>
    </row>
    <row r="99" spans="1:14" ht="13.5" customHeight="1" hidden="1">
      <c r="A99" s="169"/>
      <c r="B99" s="7" t="s">
        <v>710</v>
      </c>
      <c r="C99" s="333" t="s">
        <v>686</v>
      </c>
      <c r="D99" s="319" t="s">
        <v>931</v>
      </c>
      <c r="E99" s="146" t="s">
        <v>684</v>
      </c>
      <c r="F99" s="146" t="s">
        <v>449</v>
      </c>
      <c r="G99" s="146" t="s">
        <v>96</v>
      </c>
      <c r="H99" s="149"/>
      <c r="I99" s="768"/>
      <c r="J99" s="270" t="e">
        <f>'Вед стр расх Пр.2'!#REF!</f>
        <v>#REF!</v>
      </c>
      <c r="K99" s="257">
        <v>0</v>
      </c>
      <c r="L99" s="156">
        <v>0</v>
      </c>
      <c r="M99" s="156">
        <v>0</v>
      </c>
      <c r="N99" s="286">
        <v>0</v>
      </c>
    </row>
    <row r="100" spans="1:14" ht="57" customHeight="1">
      <c r="A100" s="162" t="s">
        <v>1057</v>
      </c>
      <c r="B100" s="23" t="s">
        <v>1058</v>
      </c>
      <c r="C100" s="332" t="s">
        <v>685</v>
      </c>
      <c r="D100" s="318" t="s">
        <v>931</v>
      </c>
      <c r="E100" s="11" t="s">
        <v>684</v>
      </c>
      <c r="F100" s="85" t="s">
        <v>450</v>
      </c>
      <c r="G100" s="241"/>
      <c r="H100" s="11"/>
      <c r="I100" s="763"/>
      <c r="J100" s="271">
        <f>J101</f>
        <v>95.9</v>
      </c>
      <c r="K100" s="256">
        <f>K101</f>
        <v>125</v>
      </c>
      <c r="L100" s="152">
        <f>L101</f>
        <v>125</v>
      </c>
      <c r="M100" s="152">
        <f>M101</f>
        <v>125</v>
      </c>
      <c r="N100" s="285">
        <f>N101</f>
        <v>125</v>
      </c>
    </row>
    <row r="101" spans="1:14" ht="14.25" customHeight="1">
      <c r="A101" s="163" t="s">
        <v>710</v>
      </c>
      <c r="B101" s="7" t="s">
        <v>1059</v>
      </c>
      <c r="C101" s="333" t="s">
        <v>686</v>
      </c>
      <c r="D101" s="319" t="s">
        <v>931</v>
      </c>
      <c r="E101" s="146" t="s">
        <v>684</v>
      </c>
      <c r="F101" s="146" t="s">
        <v>450</v>
      </c>
      <c r="G101" s="146" t="s">
        <v>96</v>
      </c>
      <c r="H101" s="146"/>
      <c r="I101" s="764"/>
      <c r="J101" s="270">
        <f>'Вед стр расх Пр.2'!G91</f>
        <v>95.9</v>
      </c>
      <c r="K101" s="257">
        <v>125</v>
      </c>
      <c r="L101" s="156">
        <v>125</v>
      </c>
      <c r="M101" s="156">
        <v>125</v>
      </c>
      <c r="N101" s="286">
        <v>125</v>
      </c>
    </row>
    <row r="102" spans="1:14" ht="24" hidden="1">
      <c r="A102" s="166" t="s">
        <v>711</v>
      </c>
      <c r="B102" s="13"/>
      <c r="C102" s="332" t="s">
        <v>475</v>
      </c>
      <c r="D102" s="323"/>
      <c r="E102" s="32" t="s">
        <v>714</v>
      </c>
      <c r="F102" s="32" t="s">
        <v>18</v>
      </c>
      <c r="G102" s="32" t="s">
        <v>479</v>
      </c>
      <c r="H102" s="32" t="s">
        <v>476</v>
      </c>
      <c r="I102" s="765"/>
      <c r="J102" s="224"/>
      <c r="K102" s="258"/>
      <c r="L102" s="211"/>
      <c r="M102" s="211"/>
      <c r="N102" s="246"/>
    </row>
    <row r="103" spans="1:14" ht="12.75" hidden="1">
      <c r="A103" s="167" t="s">
        <v>19</v>
      </c>
      <c r="B103" s="7"/>
      <c r="C103" s="334" t="s">
        <v>497</v>
      </c>
      <c r="D103" s="26"/>
      <c r="E103" s="6" t="s">
        <v>714</v>
      </c>
      <c r="F103" s="6" t="s">
        <v>18</v>
      </c>
      <c r="G103" s="6" t="s">
        <v>479</v>
      </c>
      <c r="H103" s="6" t="s">
        <v>726</v>
      </c>
      <c r="I103" s="767"/>
      <c r="J103" s="224"/>
      <c r="K103" s="258"/>
      <c r="L103" s="211"/>
      <c r="M103" s="211"/>
      <c r="N103" s="246"/>
    </row>
    <row r="104" spans="1:14" ht="12.75" hidden="1">
      <c r="A104" s="172" t="s">
        <v>382</v>
      </c>
      <c r="B104" s="19"/>
      <c r="C104" s="341" t="s">
        <v>263</v>
      </c>
      <c r="D104" s="26"/>
      <c r="E104" s="6" t="s">
        <v>714</v>
      </c>
      <c r="F104" s="6" t="s">
        <v>18</v>
      </c>
      <c r="G104" s="6" t="s">
        <v>479</v>
      </c>
      <c r="H104" s="6" t="s">
        <v>95</v>
      </c>
      <c r="I104" s="767"/>
      <c r="J104" s="224"/>
      <c r="K104" s="258"/>
      <c r="L104" s="211"/>
      <c r="M104" s="211"/>
      <c r="N104" s="246"/>
    </row>
    <row r="105" spans="1:14" ht="12.75" hidden="1">
      <c r="A105" s="162" t="s">
        <v>1057</v>
      </c>
      <c r="B105" s="301"/>
      <c r="C105" s="343" t="s">
        <v>1143</v>
      </c>
      <c r="D105" s="318"/>
      <c r="E105" s="11" t="s">
        <v>500</v>
      </c>
      <c r="F105" s="11" t="s">
        <v>470</v>
      </c>
      <c r="G105" s="150"/>
      <c r="H105" s="150"/>
      <c r="I105" s="770"/>
      <c r="J105" s="224"/>
      <c r="K105" s="258"/>
      <c r="L105" s="211"/>
      <c r="M105" s="211"/>
      <c r="N105" s="246"/>
    </row>
    <row r="106" spans="1:14" ht="12.75" hidden="1">
      <c r="A106" s="163" t="s">
        <v>710</v>
      </c>
      <c r="B106" s="301"/>
      <c r="C106" s="339" t="s">
        <v>1135</v>
      </c>
      <c r="D106" s="321"/>
      <c r="E106" s="148" t="s">
        <v>500</v>
      </c>
      <c r="F106" s="148" t="s">
        <v>1125</v>
      </c>
      <c r="G106" s="148" t="s">
        <v>1134</v>
      </c>
      <c r="H106" s="146"/>
      <c r="I106" s="764"/>
      <c r="J106" s="224"/>
      <c r="K106" s="258"/>
      <c r="L106" s="211"/>
      <c r="M106" s="211"/>
      <c r="N106" s="246"/>
    </row>
    <row r="107" spans="1:14" ht="24" hidden="1">
      <c r="A107" s="166" t="s">
        <v>711</v>
      </c>
      <c r="B107" s="13"/>
      <c r="C107" s="332" t="s">
        <v>475</v>
      </c>
      <c r="D107" s="323"/>
      <c r="E107" s="32" t="s">
        <v>500</v>
      </c>
      <c r="F107" s="32" t="s">
        <v>1125</v>
      </c>
      <c r="G107" s="32" t="s">
        <v>1134</v>
      </c>
      <c r="H107" s="32" t="s">
        <v>476</v>
      </c>
      <c r="I107" s="765"/>
      <c r="J107" s="224"/>
      <c r="K107" s="258"/>
      <c r="L107" s="211"/>
      <c r="M107" s="211"/>
      <c r="N107" s="246"/>
    </row>
    <row r="108" spans="1:14" ht="12.75" hidden="1">
      <c r="A108" s="172" t="s">
        <v>1097</v>
      </c>
      <c r="B108" s="19"/>
      <c r="C108" s="335" t="s">
        <v>455</v>
      </c>
      <c r="D108" s="26"/>
      <c r="E108" s="6" t="s">
        <v>500</v>
      </c>
      <c r="F108" s="6" t="s">
        <v>1125</v>
      </c>
      <c r="G108" s="6" t="s">
        <v>1134</v>
      </c>
      <c r="H108" s="6" t="s">
        <v>501</v>
      </c>
      <c r="I108" s="767"/>
      <c r="J108" s="224"/>
      <c r="K108" s="258"/>
      <c r="L108" s="211"/>
      <c r="M108" s="211"/>
      <c r="N108" s="246"/>
    </row>
    <row r="109" spans="1:14" ht="15" customHeight="1" hidden="1">
      <c r="A109" s="169" t="s">
        <v>1126</v>
      </c>
      <c r="B109" s="301"/>
      <c r="C109" s="336" t="s">
        <v>708</v>
      </c>
      <c r="D109" s="317"/>
      <c r="E109" s="147" t="s">
        <v>714</v>
      </c>
      <c r="F109" s="147"/>
      <c r="G109" s="147"/>
      <c r="H109" s="147"/>
      <c r="I109" s="777"/>
      <c r="J109" s="224"/>
      <c r="K109" s="258"/>
      <c r="L109" s="211"/>
      <c r="M109" s="211"/>
      <c r="N109" s="246"/>
    </row>
    <row r="110" spans="1:14" ht="23.25" customHeight="1" hidden="1">
      <c r="A110" s="162" t="s">
        <v>20</v>
      </c>
      <c r="B110" s="23" t="s">
        <v>80</v>
      </c>
      <c r="C110" s="344" t="s">
        <v>878</v>
      </c>
      <c r="D110" s="318" t="s">
        <v>931</v>
      </c>
      <c r="E110" s="11" t="s">
        <v>684</v>
      </c>
      <c r="F110" s="85" t="s">
        <v>736</v>
      </c>
      <c r="G110" s="11"/>
      <c r="H110" s="11"/>
      <c r="I110" s="763"/>
      <c r="J110" s="271" t="e">
        <f>J111</f>
        <v>#REF!</v>
      </c>
      <c r="K110" s="256">
        <f>K111</f>
        <v>0</v>
      </c>
      <c r="L110" s="152">
        <f>L111</f>
        <v>0</v>
      </c>
      <c r="M110" s="152">
        <f>M111</f>
        <v>0</v>
      </c>
      <c r="N110" s="285">
        <f>N111</f>
        <v>0</v>
      </c>
    </row>
    <row r="111" spans="1:14" ht="16.5" customHeight="1" hidden="1">
      <c r="A111" s="163" t="s">
        <v>1059</v>
      </c>
      <c r="B111" s="7" t="s">
        <v>290</v>
      </c>
      <c r="C111" s="333" t="s">
        <v>686</v>
      </c>
      <c r="D111" s="319" t="s">
        <v>931</v>
      </c>
      <c r="E111" s="146" t="s">
        <v>684</v>
      </c>
      <c r="F111" s="146" t="s">
        <v>736</v>
      </c>
      <c r="G111" s="146" t="s">
        <v>96</v>
      </c>
      <c r="H111" s="146"/>
      <c r="I111" s="764"/>
      <c r="J111" s="270" t="e">
        <f>'Вед стр расх Пр.2'!#REF!</f>
        <v>#REF!</v>
      </c>
      <c r="K111" s="257">
        <v>0</v>
      </c>
      <c r="L111" s="156">
        <v>0</v>
      </c>
      <c r="M111" s="156">
        <v>0</v>
      </c>
      <c r="N111" s="286">
        <v>0</v>
      </c>
    </row>
    <row r="112" spans="1:14" ht="12.75" hidden="1">
      <c r="A112" s="166" t="s">
        <v>21</v>
      </c>
      <c r="B112" s="13"/>
      <c r="C112" s="332" t="s">
        <v>475</v>
      </c>
      <c r="D112" s="323"/>
      <c r="E112" s="32" t="s">
        <v>714</v>
      </c>
      <c r="F112" s="32" t="s">
        <v>118</v>
      </c>
      <c r="G112" s="32" t="s">
        <v>99</v>
      </c>
      <c r="H112" s="32" t="s">
        <v>476</v>
      </c>
      <c r="I112" s="765"/>
      <c r="J112" s="224"/>
      <c r="K112" s="258"/>
      <c r="L112" s="211"/>
      <c r="M112" s="211"/>
      <c r="N112" s="246"/>
    </row>
    <row r="113" spans="1:14" ht="23.25" customHeight="1" hidden="1" thickBot="1">
      <c r="A113" s="173" t="s">
        <v>22</v>
      </c>
      <c r="B113" s="13"/>
      <c r="C113" s="334" t="s">
        <v>712</v>
      </c>
      <c r="D113" s="320"/>
      <c r="E113" s="8" t="s">
        <v>714</v>
      </c>
      <c r="F113" s="8" t="s">
        <v>118</v>
      </c>
      <c r="G113" s="6" t="s">
        <v>99</v>
      </c>
      <c r="H113" s="8" t="s">
        <v>716</v>
      </c>
      <c r="I113" s="766"/>
      <c r="J113" s="224"/>
      <c r="K113" s="258"/>
      <c r="L113" s="211"/>
      <c r="M113" s="211"/>
      <c r="N113" s="246"/>
    </row>
    <row r="114" spans="1:14" ht="33.75" hidden="1">
      <c r="A114" s="174" t="s">
        <v>382</v>
      </c>
      <c r="B114" s="304"/>
      <c r="C114" s="335" t="s">
        <v>713</v>
      </c>
      <c r="D114" s="26"/>
      <c r="E114" s="6" t="s">
        <v>714</v>
      </c>
      <c r="F114" s="6" t="s">
        <v>118</v>
      </c>
      <c r="G114" s="6" t="s">
        <v>99</v>
      </c>
      <c r="H114" s="6" t="s">
        <v>715</v>
      </c>
      <c r="I114" s="767"/>
      <c r="J114" s="224"/>
      <c r="K114" s="258"/>
      <c r="L114" s="211"/>
      <c r="M114" s="211"/>
      <c r="N114" s="246"/>
    </row>
    <row r="115" spans="1:14" ht="24.75" customHeight="1" hidden="1" thickBot="1">
      <c r="A115" s="174"/>
      <c r="B115" s="23" t="s">
        <v>289</v>
      </c>
      <c r="C115" s="332" t="s">
        <v>751</v>
      </c>
      <c r="D115" s="318" t="s">
        <v>931</v>
      </c>
      <c r="E115" s="11" t="s">
        <v>684</v>
      </c>
      <c r="F115" s="11" t="s">
        <v>752</v>
      </c>
      <c r="G115" s="148"/>
      <c r="H115" s="148"/>
      <c r="I115" s="776"/>
      <c r="J115" s="269"/>
      <c r="K115" s="261">
        <f>K116</f>
        <v>0</v>
      </c>
      <c r="L115" s="119">
        <f>L116</f>
        <v>0</v>
      </c>
      <c r="M115" s="119">
        <f>M116</f>
        <v>0</v>
      </c>
      <c r="N115" s="289">
        <f>N116</f>
        <v>0</v>
      </c>
    </row>
    <row r="116" spans="1:14" ht="13.5" customHeight="1" hidden="1" thickBot="1">
      <c r="A116" s="174"/>
      <c r="B116" s="7" t="s">
        <v>291</v>
      </c>
      <c r="C116" s="333" t="s">
        <v>686</v>
      </c>
      <c r="D116" s="319" t="s">
        <v>931</v>
      </c>
      <c r="E116" s="146" t="s">
        <v>684</v>
      </c>
      <c r="F116" s="146" t="s">
        <v>752</v>
      </c>
      <c r="G116" s="146" t="s">
        <v>96</v>
      </c>
      <c r="H116" s="146"/>
      <c r="I116" s="764"/>
      <c r="J116" s="270"/>
      <c r="K116" s="257">
        <v>0</v>
      </c>
      <c r="L116" s="156">
        <v>0</v>
      </c>
      <c r="M116" s="156">
        <v>0</v>
      </c>
      <c r="N116" s="286">
        <v>0</v>
      </c>
    </row>
    <row r="117" spans="1:14" ht="12.75" hidden="1">
      <c r="A117" s="174"/>
      <c r="B117" s="304"/>
      <c r="C117" s="332" t="s">
        <v>475</v>
      </c>
      <c r="D117" s="323"/>
      <c r="E117" s="32" t="s">
        <v>714</v>
      </c>
      <c r="F117" s="8" t="s">
        <v>119</v>
      </c>
      <c r="G117" s="32" t="s">
        <v>99</v>
      </c>
      <c r="H117" s="32" t="s">
        <v>476</v>
      </c>
      <c r="I117" s="765"/>
      <c r="J117" s="224"/>
      <c r="K117" s="258"/>
      <c r="L117" s="211"/>
      <c r="M117" s="211"/>
      <c r="N117" s="246"/>
    </row>
    <row r="118" spans="1:14" ht="12.75" hidden="1">
      <c r="A118" s="174"/>
      <c r="B118" s="304"/>
      <c r="C118" s="334" t="s">
        <v>538</v>
      </c>
      <c r="D118" s="26"/>
      <c r="E118" s="6" t="s">
        <v>714</v>
      </c>
      <c r="F118" s="6" t="s">
        <v>119</v>
      </c>
      <c r="G118" s="6" t="s">
        <v>99</v>
      </c>
      <c r="H118" s="6" t="s">
        <v>501</v>
      </c>
      <c r="I118" s="767"/>
      <c r="J118" s="224"/>
      <c r="K118" s="258"/>
      <c r="L118" s="211"/>
      <c r="M118" s="211"/>
      <c r="N118" s="246"/>
    </row>
    <row r="119" spans="1:14" ht="30">
      <c r="A119" s="174"/>
      <c r="B119" s="367" t="s">
        <v>1050</v>
      </c>
      <c r="C119" s="353" t="s">
        <v>458</v>
      </c>
      <c r="D119" s="359" t="s">
        <v>931</v>
      </c>
      <c r="E119" s="362" t="s">
        <v>750</v>
      </c>
      <c r="F119" s="362"/>
      <c r="G119" s="364"/>
      <c r="H119" s="364"/>
      <c r="I119" s="778"/>
      <c r="J119" s="272" t="e">
        <f>J120</f>
        <v>#REF!</v>
      </c>
      <c r="K119" s="263">
        <f>K120</f>
        <v>37.5</v>
      </c>
      <c r="L119" s="245">
        <f>L120</f>
        <v>313.6</v>
      </c>
      <c r="M119" s="245">
        <f>M120</f>
        <v>202</v>
      </c>
      <c r="N119" s="291">
        <f>N120</f>
        <v>58</v>
      </c>
    </row>
    <row r="120" spans="1:14" ht="45">
      <c r="A120" s="174"/>
      <c r="B120" s="370" t="s">
        <v>534</v>
      </c>
      <c r="C120" s="331" t="s">
        <v>676</v>
      </c>
      <c r="D120" s="316" t="s">
        <v>931</v>
      </c>
      <c r="E120" s="31" t="s">
        <v>677</v>
      </c>
      <c r="F120" s="234"/>
      <c r="G120" s="234"/>
      <c r="H120" s="234"/>
      <c r="I120" s="779"/>
      <c r="J120" s="248" t="e">
        <f>J131+J135</f>
        <v>#REF!</v>
      </c>
      <c r="K120" s="262">
        <f>K131+K135</f>
        <v>37.5</v>
      </c>
      <c r="L120" s="240">
        <f>L131+L135</f>
        <v>313.6</v>
      </c>
      <c r="M120" s="240">
        <f>M131+M135</f>
        <v>202</v>
      </c>
      <c r="N120" s="290">
        <f>N131+N135</f>
        <v>58</v>
      </c>
    </row>
    <row r="121" spans="1:14" ht="12.75" hidden="1">
      <c r="A121" s="174"/>
      <c r="B121" s="304"/>
      <c r="C121" s="332" t="s">
        <v>475</v>
      </c>
      <c r="D121" s="26"/>
      <c r="E121" s="32" t="s">
        <v>714</v>
      </c>
      <c r="F121" s="32" t="s">
        <v>120</v>
      </c>
      <c r="G121" s="32" t="s">
        <v>99</v>
      </c>
      <c r="H121" s="32" t="s">
        <v>476</v>
      </c>
      <c r="I121" s="765"/>
      <c r="J121" s="224"/>
      <c r="K121" s="258"/>
      <c r="L121" s="211"/>
      <c r="M121" s="211"/>
      <c r="N121" s="246"/>
    </row>
    <row r="122" spans="1:14" ht="12.75" hidden="1">
      <c r="A122" s="174"/>
      <c r="B122" s="304"/>
      <c r="C122" s="334" t="s">
        <v>497</v>
      </c>
      <c r="D122" s="26"/>
      <c r="E122" s="6" t="s">
        <v>714</v>
      </c>
      <c r="F122" s="6" t="s">
        <v>120</v>
      </c>
      <c r="G122" s="6" t="s">
        <v>99</v>
      </c>
      <c r="H122" s="6" t="s">
        <v>726</v>
      </c>
      <c r="I122" s="767"/>
      <c r="J122" s="224"/>
      <c r="K122" s="258"/>
      <c r="L122" s="211"/>
      <c r="M122" s="211"/>
      <c r="N122" s="246"/>
    </row>
    <row r="123" spans="1:14" ht="12.75" hidden="1">
      <c r="A123" s="174"/>
      <c r="B123" s="304"/>
      <c r="C123" s="341" t="s">
        <v>263</v>
      </c>
      <c r="D123" s="26"/>
      <c r="E123" s="6" t="s">
        <v>714</v>
      </c>
      <c r="F123" s="6" t="s">
        <v>120</v>
      </c>
      <c r="G123" s="6" t="s">
        <v>99</v>
      </c>
      <c r="H123" s="6" t="s">
        <v>95</v>
      </c>
      <c r="I123" s="767"/>
      <c r="J123" s="224"/>
      <c r="K123" s="258"/>
      <c r="L123" s="211"/>
      <c r="M123" s="211"/>
      <c r="N123" s="246"/>
    </row>
    <row r="124" spans="1:14" ht="27.75" customHeight="1" hidden="1" thickBot="1">
      <c r="A124" s="162" t="s">
        <v>80</v>
      </c>
      <c r="B124" s="301"/>
      <c r="C124" s="339" t="s">
        <v>23</v>
      </c>
      <c r="D124" s="318"/>
      <c r="E124" s="11" t="s">
        <v>714</v>
      </c>
      <c r="F124" s="11" t="s">
        <v>877</v>
      </c>
      <c r="G124" s="11"/>
      <c r="H124" s="11"/>
      <c r="I124" s="763"/>
      <c r="J124" s="224"/>
      <c r="K124" s="258"/>
      <c r="L124" s="211"/>
      <c r="M124" s="211"/>
      <c r="N124" s="246"/>
    </row>
    <row r="125" spans="1:14" ht="12.75" hidden="1">
      <c r="A125" s="163" t="s">
        <v>81</v>
      </c>
      <c r="B125" s="301"/>
      <c r="C125" s="332" t="s">
        <v>329</v>
      </c>
      <c r="D125" s="321"/>
      <c r="E125" s="148" t="s">
        <v>714</v>
      </c>
      <c r="F125" s="148" t="s">
        <v>877</v>
      </c>
      <c r="G125" s="148" t="s">
        <v>99</v>
      </c>
      <c r="H125" s="148"/>
      <c r="I125" s="776"/>
      <c r="J125" s="224"/>
      <c r="K125" s="258"/>
      <c r="L125" s="211"/>
      <c r="M125" s="211"/>
      <c r="N125" s="246"/>
    </row>
    <row r="126" spans="1:14" ht="12.75" hidden="1">
      <c r="A126" s="166" t="s">
        <v>24</v>
      </c>
      <c r="B126" s="13"/>
      <c r="C126" s="332" t="s">
        <v>475</v>
      </c>
      <c r="D126" s="323"/>
      <c r="E126" s="32" t="s">
        <v>714</v>
      </c>
      <c r="F126" s="32" t="s">
        <v>877</v>
      </c>
      <c r="G126" s="32" t="s">
        <v>99</v>
      </c>
      <c r="H126" s="32" t="s">
        <v>476</v>
      </c>
      <c r="I126" s="765"/>
      <c r="J126" s="224"/>
      <c r="K126" s="258"/>
      <c r="L126" s="211"/>
      <c r="M126" s="211"/>
      <c r="N126" s="246"/>
    </row>
    <row r="127" spans="1:14" ht="12.75" hidden="1">
      <c r="A127" s="167" t="s">
        <v>25</v>
      </c>
      <c r="B127" s="7"/>
      <c r="C127" s="334" t="s">
        <v>497</v>
      </c>
      <c r="D127" s="320"/>
      <c r="E127" s="6" t="s">
        <v>714</v>
      </c>
      <c r="F127" s="6" t="s">
        <v>877</v>
      </c>
      <c r="G127" s="6" t="s">
        <v>99</v>
      </c>
      <c r="H127" s="6" t="s">
        <v>726</v>
      </c>
      <c r="I127" s="767"/>
      <c r="J127" s="224"/>
      <c r="K127" s="258"/>
      <c r="L127" s="211"/>
      <c r="M127" s="211"/>
      <c r="N127" s="246"/>
    </row>
    <row r="128" spans="1:14" ht="12.75" hidden="1">
      <c r="A128" s="172" t="s">
        <v>382</v>
      </c>
      <c r="B128" s="19"/>
      <c r="C128" s="341" t="s">
        <v>263</v>
      </c>
      <c r="D128" s="320"/>
      <c r="E128" s="6" t="s">
        <v>714</v>
      </c>
      <c r="F128" s="6" t="s">
        <v>877</v>
      </c>
      <c r="G128" s="6" t="s">
        <v>99</v>
      </c>
      <c r="H128" s="6" t="s">
        <v>95</v>
      </c>
      <c r="I128" s="767"/>
      <c r="J128" s="224"/>
      <c r="K128" s="258"/>
      <c r="L128" s="211"/>
      <c r="M128" s="211"/>
      <c r="N128" s="246"/>
    </row>
    <row r="129" spans="1:14" ht="48" hidden="1" thickBot="1">
      <c r="A129" s="160" t="s">
        <v>1050</v>
      </c>
      <c r="B129" s="305"/>
      <c r="C129" s="345" t="s">
        <v>458</v>
      </c>
      <c r="D129" s="324"/>
      <c r="E129" s="199" t="s">
        <v>494</v>
      </c>
      <c r="F129" s="199"/>
      <c r="G129" s="199"/>
      <c r="H129" s="199"/>
      <c r="I129" s="760"/>
      <c r="J129" s="224"/>
      <c r="K129" s="258"/>
      <c r="L129" s="211"/>
      <c r="M129" s="211"/>
      <c r="N129" s="246"/>
    </row>
    <row r="130" spans="1:18" ht="40.5" customHeight="1" hidden="1" thickBot="1">
      <c r="A130" s="161" t="s">
        <v>251</v>
      </c>
      <c r="B130" s="301"/>
      <c r="C130" s="346" t="s">
        <v>66</v>
      </c>
      <c r="D130" s="325"/>
      <c r="E130" s="149" t="s">
        <v>502</v>
      </c>
      <c r="F130" s="149"/>
      <c r="G130" s="149"/>
      <c r="H130" s="149"/>
      <c r="I130" s="768"/>
      <c r="J130" s="224"/>
      <c r="K130" s="258"/>
      <c r="L130" s="211"/>
      <c r="M130" s="211"/>
      <c r="N130" s="246"/>
      <c r="O130" s="118"/>
      <c r="P130" s="118"/>
      <c r="Q130" s="118"/>
      <c r="R130" s="118"/>
    </row>
    <row r="131" spans="1:14" ht="45.75" customHeight="1">
      <c r="A131" s="162" t="s">
        <v>480</v>
      </c>
      <c r="B131" s="23" t="s">
        <v>1127</v>
      </c>
      <c r="C131" s="332" t="s">
        <v>678</v>
      </c>
      <c r="D131" s="318" t="s">
        <v>931</v>
      </c>
      <c r="E131" s="11" t="s">
        <v>677</v>
      </c>
      <c r="F131" s="11" t="s">
        <v>679</v>
      </c>
      <c r="G131" s="11"/>
      <c r="H131" s="11"/>
      <c r="I131" s="763"/>
      <c r="J131" s="271">
        <f>J132</f>
        <v>182.7</v>
      </c>
      <c r="K131" s="256">
        <f>K132</f>
        <v>37.5</v>
      </c>
      <c r="L131" s="152">
        <f>L132</f>
        <v>288.6</v>
      </c>
      <c r="M131" s="152">
        <f>M132</f>
        <v>202</v>
      </c>
      <c r="N131" s="285">
        <f>N132</f>
        <v>33</v>
      </c>
    </row>
    <row r="132" spans="1:14" ht="13.5" customHeight="1">
      <c r="A132" s="163" t="s">
        <v>379</v>
      </c>
      <c r="B132" s="7" t="s">
        <v>235</v>
      </c>
      <c r="C132" s="333" t="s">
        <v>686</v>
      </c>
      <c r="D132" s="319" t="s">
        <v>931</v>
      </c>
      <c r="E132" s="146" t="s">
        <v>677</v>
      </c>
      <c r="F132" s="146" t="s">
        <v>679</v>
      </c>
      <c r="G132" s="146" t="s">
        <v>96</v>
      </c>
      <c r="H132" s="146"/>
      <c r="I132" s="764"/>
      <c r="J132" s="270">
        <f>'Вед стр расх Пр.2'!G111</f>
        <v>182.7</v>
      </c>
      <c r="K132" s="257">
        <v>37.5</v>
      </c>
      <c r="L132" s="156">
        <v>288.6</v>
      </c>
      <c r="M132" s="156">
        <v>202</v>
      </c>
      <c r="N132" s="286">
        <v>33</v>
      </c>
    </row>
    <row r="133" spans="1:14" ht="12.75" hidden="1">
      <c r="A133" s="175" t="s">
        <v>380</v>
      </c>
      <c r="B133" s="23"/>
      <c r="C133" s="332" t="s">
        <v>475</v>
      </c>
      <c r="D133" s="323"/>
      <c r="E133" s="32" t="s">
        <v>502</v>
      </c>
      <c r="F133" s="32" t="s">
        <v>1136</v>
      </c>
      <c r="G133" s="32" t="s">
        <v>477</v>
      </c>
      <c r="H133" s="32" t="s">
        <v>476</v>
      </c>
      <c r="I133" s="765"/>
      <c r="J133" s="224"/>
      <c r="K133" s="258"/>
      <c r="L133" s="211"/>
      <c r="M133" s="211"/>
      <c r="N133" s="246"/>
    </row>
    <row r="134" spans="1:14" ht="15" customHeight="1" hidden="1" thickBot="1">
      <c r="A134" s="171" t="s">
        <v>1097</v>
      </c>
      <c r="B134" s="303"/>
      <c r="C134" s="335" t="s">
        <v>455</v>
      </c>
      <c r="D134" s="26"/>
      <c r="E134" s="6" t="s">
        <v>502</v>
      </c>
      <c r="F134" s="6" t="s">
        <v>1136</v>
      </c>
      <c r="G134" s="6" t="s">
        <v>477</v>
      </c>
      <c r="H134" s="6" t="s">
        <v>501</v>
      </c>
      <c r="I134" s="767"/>
      <c r="J134" s="224"/>
      <c r="K134" s="258"/>
      <c r="L134" s="211"/>
      <c r="M134" s="211"/>
      <c r="N134" s="246"/>
    </row>
    <row r="135" spans="1:14" ht="22.5">
      <c r="A135" s="162" t="s">
        <v>464</v>
      </c>
      <c r="B135" s="23" t="s">
        <v>67</v>
      </c>
      <c r="C135" s="332" t="s">
        <v>680</v>
      </c>
      <c r="D135" s="318" t="s">
        <v>931</v>
      </c>
      <c r="E135" s="11" t="s">
        <v>677</v>
      </c>
      <c r="F135" s="11" t="s">
        <v>681</v>
      </c>
      <c r="G135" s="11"/>
      <c r="H135" s="11"/>
      <c r="I135" s="763"/>
      <c r="J135" s="271" t="e">
        <f>J136</f>
        <v>#REF!</v>
      </c>
      <c r="K135" s="256"/>
      <c r="L135" s="152">
        <f>L136</f>
        <v>25</v>
      </c>
      <c r="M135" s="152"/>
      <c r="N135" s="285">
        <f>N136</f>
        <v>25</v>
      </c>
    </row>
    <row r="136" spans="1:14" ht="13.5" customHeight="1">
      <c r="A136" s="163" t="s">
        <v>1138</v>
      </c>
      <c r="B136" s="7" t="s">
        <v>755</v>
      </c>
      <c r="C136" s="333" t="s">
        <v>686</v>
      </c>
      <c r="D136" s="319" t="s">
        <v>931</v>
      </c>
      <c r="E136" s="146" t="s">
        <v>677</v>
      </c>
      <c r="F136" s="146" t="s">
        <v>681</v>
      </c>
      <c r="G136" s="146" t="s">
        <v>96</v>
      </c>
      <c r="H136" s="146"/>
      <c r="I136" s="764"/>
      <c r="J136" s="270" t="e">
        <f>'Вед стр расх Пр.2'!#REF!</f>
        <v>#REF!</v>
      </c>
      <c r="K136" s="257"/>
      <c r="L136" s="156">
        <v>25</v>
      </c>
      <c r="M136" s="156"/>
      <c r="N136" s="286">
        <v>25</v>
      </c>
    </row>
    <row r="137" spans="1:14" ht="12.75" hidden="1">
      <c r="A137" s="175" t="s">
        <v>1139</v>
      </c>
      <c r="B137" s="23"/>
      <c r="C137" s="332" t="s">
        <v>475</v>
      </c>
      <c r="D137" s="323"/>
      <c r="E137" s="32" t="s">
        <v>502</v>
      </c>
      <c r="F137" s="32" t="s">
        <v>1136</v>
      </c>
      <c r="G137" s="32" t="s">
        <v>496</v>
      </c>
      <c r="H137" s="32" t="s">
        <v>476</v>
      </c>
      <c r="I137" s="765"/>
      <c r="J137" s="224"/>
      <c r="K137" s="258"/>
      <c r="L137" s="211"/>
      <c r="M137" s="211"/>
      <c r="N137" s="246"/>
    </row>
    <row r="138" spans="1:14" ht="12.75" hidden="1">
      <c r="A138" s="171" t="s">
        <v>1097</v>
      </c>
      <c r="B138" s="303"/>
      <c r="C138" s="335" t="s">
        <v>455</v>
      </c>
      <c r="D138" s="26"/>
      <c r="E138" s="6" t="s">
        <v>502</v>
      </c>
      <c r="F138" s="6" t="s">
        <v>1136</v>
      </c>
      <c r="G138" s="6" t="s">
        <v>496</v>
      </c>
      <c r="H138" s="6" t="s">
        <v>501</v>
      </c>
      <c r="I138" s="767"/>
      <c r="J138" s="224"/>
      <c r="K138" s="258"/>
      <c r="L138" s="211"/>
      <c r="M138" s="211"/>
      <c r="N138" s="246"/>
    </row>
    <row r="139" spans="1:14" ht="32.25" hidden="1" thickBot="1">
      <c r="A139" s="160" t="s">
        <v>1051</v>
      </c>
      <c r="B139" s="305"/>
      <c r="C139" s="345" t="s">
        <v>460</v>
      </c>
      <c r="D139" s="324"/>
      <c r="E139" s="199" t="s">
        <v>96</v>
      </c>
      <c r="F139" s="199"/>
      <c r="G139" s="199"/>
      <c r="H139" s="199"/>
      <c r="I139" s="760"/>
      <c r="J139" s="224"/>
      <c r="K139" s="258"/>
      <c r="L139" s="211"/>
      <c r="M139" s="211"/>
      <c r="N139" s="246"/>
    </row>
    <row r="140" spans="1:14" ht="12.75" hidden="1">
      <c r="A140" s="161" t="s">
        <v>251</v>
      </c>
      <c r="B140" s="301"/>
      <c r="C140" s="336" t="s">
        <v>527</v>
      </c>
      <c r="D140" s="317"/>
      <c r="E140" s="147" t="s">
        <v>485</v>
      </c>
      <c r="F140" s="147"/>
      <c r="G140" s="147"/>
      <c r="H140" s="147"/>
      <c r="I140" s="777"/>
      <c r="J140" s="224"/>
      <c r="K140" s="258"/>
      <c r="L140" s="211"/>
      <c r="M140" s="211"/>
      <c r="N140" s="246"/>
    </row>
    <row r="141" spans="1:14" ht="15">
      <c r="A141" s="161"/>
      <c r="B141" s="367" t="s">
        <v>1051</v>
      </c>
      <c r="C141" s="353" t="s">
        <v>460</v>
      </c>
      <c r="D141" s="359" t="s">
        <v>931</v>
      </c>
      <c r="E141" s="362" t="s">
        <v>657</v>
      </c>
      <c r="F141" s="362"/>
      <c r="G141" s="362"/>
      <c r="H141" s="362"/>
      <c r="I141" s="761"/>
      <c r="J141" s="272" t="e">
        <f>J142</f>
        <v>#REF!</v>
      </c>
      <c r="K141" s="263">
        <f>K142</f>
        <v>0</v>
      </c>
      <c r="L141" s="245">
        <f>L142</f>
        <v>10985.7</v>
      </c>
      <c r="M141" s="245">
        <f>M142</f>
        <v>20634.34</v>
      </c>
      <c r="N141" s="291">
        <f>N142</f>
        <v>500</v>
      </c>
    </row>
    <row r="142" spans="1:14" ht="15">
      <c r="A142" s="161"/>
      <c r="B142" s="12" t="s">
        <v>535</v>
      </c>
      <c r="C142" s="331" t="s">
        <v>659</v>
      </c>
      <c r="D142" s="316" t="s">
        <v>931</v>
      </c>
      <c r="E142" s="31" t="s">
        <v>660</v>
      </c>
      <c r="F142" s="31"/>
      <c r="G142" s="31"/>
      <c r="H142" s="31"/>
      <c r="I142" s="762"/>
      <c r="J142" s="248" t="e">
        <f>J143+J172+J187+J197</f>
        <v>#REF!</v>
      </c>
      <c r="K142" s="255">
        <f>K143+K172+K187+K197</f>
        <v>0</v>
      </c>
      <c r="L142" s="116">
        <f>L143+L172+L187+L197</f>
        <v>10985.7</v>
      </c>
      <c r="M142" s="116">
        <f>M143+M172+M187+M197</f>
        <v>20634.34</v>
      </c>
      <c r="N142" s="284">
        <f>N143+N172+N187+N197</f>
        <v>500</v>
      </c>
    </row>
    <row r="143" spans="1:14" ht="24.75" customHeight="1">
      <c r="A143" s="161"/>
      <c r="B143" s="21" t="s">
        <v>1128</v>
      </c>
      <c r="C143" s="347" t="s">
        <v>661</v>
      </c>
      <c r="D143" s="326" t="s">
        <v>931</v>
      </c>
      <c r="E143" s="232" t="s">
        <v>660</v>
      </c>
      <c r="F143" s="232" t="s">
        <v>662</v>
      </c>
      <c r="G143" s="232"/>
      <c r="H143" s="232"/>
      <c r="I143" s="780"/>
      <c r="J143" s="249" t="e">
        <f>J144+J157+J159+J162+J164</f>
        <v>#REF!</v>
      </c>
      <c r="K143" s="117">
        <f>K144+K157+K159+K162+K164</f>
        <v>0</v>
      </c>
      <c r="L143" s="115">
        <f>L144+L157+L159+L162+L164</f>
        <v>4577.8</v>
      </c>
      <c r="M143" s="115">
        <f>M144+M157+M159+M162+M164</f>
        <v>10345.64</v>
      </c>
      <c r="N143" s="247">
        <f>N144+N157+N159+N162+N164</f>
        <v>0</v>
      </c>
    </row>
    <row r="144" spans="1:14" ht="34.5" customHeight="1">
      <c r="A144" s="162" t="s">
        <v>480</v>
      </c>
      <c r="B144" s="23" t="s">
        <v>236</v>
      </c>
      <c r="C144" s="348" t="s">
        <v>663</v>
      </c>
      <c r="D144" s="318" t="s">
        <v>931</v>
      </c>
      <c r="E144" s="11" t="s">
        <v>660</v>
      </c>
      <c r="F144" s="11" t="s">
        <v>664</v>
      </c>
      <c r="G144" s="11"/>
      <c r="H144" s="11"/>
      <c r="I144" s="763"/>
      <c r="J144" s="271" t="e">
        <f>SUM(J145:J156)</f>
        <v>#REF!</v>
      </c>
      <c r="K144" s="256">
        <f>SUM(K145:K156)</f>
        <v>0</v>
      </c>
      <c r="L144" s="152">
        <f>SUM(L145:L156)</f>
        <v>2099.4</v>
      </c>
      <c r="M144" s="152">
        <f>SUM(M145:M156)</f>
        <v>4898.7</v>
      </c>
      <c r="N144" s="285">
        <f>SUM(N145:N156)</f>
        <v>0</v>
      </c>
    </row>
    <row r="145" spans="1:14" ht="12.75">
      <c r="A145" s="163" t="s">
        <v>379</v>
      </c>
      <c r="B145" s="7" t="s">
        <v>292</v>
      </c>
      <c r="C145" s="333" t="s">
        <v>686</v>
      </c>
      <c r="D145" s="319" t="s">
        <v>931</v>
      </c>
      <c r="E145" s="146" t="s">
        <v>660</v>
      </c>
      <c r="F145" s="146" t="s">
        <v>664</v>
      </c>
      <c r="G145" s="146" t="s">
        <v>96</v>
      </c>
      <c r="H145" s="146"/>
      <c r="I145" s="764"/>
      <c r="J145" s="270">
        <f>'Вед стр расх Пр.2'!G138</f>
        <v>23138.1</v>
      </c>
      <c r="K145" s="257"/>
      <c r="L145" s="156">
        <v>1764.8</v>
      </c>
      <c r="M145" s="156">
        <v>4118</v>
      </c>
      <c r="N145" s="286"/>
    </row>
    <row r="146" spans="1:14" ht="24" hidden="1">
      <c r="A146" s="176" t="s">
        <v>380</v>
      </c>
      <c r="B146" s="371"/>
      <c r="C146" s="332" t="s">
        <v>475</v>
      </c>
      <c r="D146" s="323"/>
      <c r="E146" s="32" t="s">
        <v>485</v>
      </c>
      <c r="F146" s="32" t="s">
        <v>847</v>
      </c>
      <c r="G146" s="32" t="s">
        <v>482</v>
      </c>
      <c r="H146" s="32" t="s">
        <v>476</v>
      </c>
      <c r="I146" s="765"/>
      <c r="J146" s="224"/>
      <c r="K146" s="258"/>
      <c r="L146" s="211"/>
      <c r="M146" s="211"/>
      <c r="N146" s="246"/>
    </row>
    <row r="147" spans="1:14" ht="12.75" hidden="1">
      <c r="A147" s="177" t="s">
        <v>1097</v>
      </c>
      <c r="B147" s="7"/>
      <c r="C147" s="335" t="s">
        <v>455</v>
      </c>
      <c r="D147" s="26"/>
      <c r="E147" s="6" t="s">
        <v>485</v>
      </c>
      <c r="F147" s="6" t="s">
        <v>847</v>
      </c>
      <c r="G147" s="6" t="s">
        <v>482</v>
      </c>
      <c r="H147" s="6" t="s">
        <v>501</v>
      </c>
      <c r="I147" s="767"/>
      <c r="J147" s="224"/>
      <c r="K147" s="258"/>
      <c r="L147" s="211"/>
      <c r="M147" s="211"/>
      <c r="N147" s="246"/>
    </row>
    <row r="148" spans="1:14" ht="45" hidden="1">
      <c r="A148" s="162" t="s">
        <v>464</v>
      </c>
      <c r="B148" s="372"/>
      <c r="C148" s="348" t="s">
        <v>687</v>
      </c>
      <c r="D148" s="318"/>
      <c r="E148" s="11" t="s">
        <v>485</v>
      </c>
      <c r="F148" s="11" t="s">
        <v>1099</v>
      </c>
      <c r="G148" s="11"/>
      <c r="H148" s="11"/>
      <c r="I148" s="763"/>
      <c r="J148" s="224"/>
      <c r="K148" s="258"/>
      <c r="L148" s="211"/>
      <c r="M148" s="211"/>
      <c r="N148" s="246"/>
    </row>
    <row r="149" spans="1:14" ht="22.5" hidden="1">
      <c r="A149" s="163" t="s">
        <v>481</v>
      </c>
      <c r="B149" s="372"/>
      <c r="C149" s="348" t="s">
        <v>228</v>
      </c>
      <c r="D149" s="321"/>
      <c r="E149" s="148" t="s">
        <v>485</v>
      </c>
      <c r="F149" s="148" t="s">
        <v>848</v>
      </c>
      <c r="G149" s="148" t="s">
        <v>482</v>
      </c>
      <c r="H149" s="148"/>
      <c r="I149" s="776"/>
      <c r="J149" s="224"/>
      <c r="K149" s="258"/>
      <c r="L149" s="211"/>
      <c r="M149" s="211"/>
      <c r="N149" s="246"/>
    </row>
    <row r="150" spans="1:14" ht="24" hidden="1">
      <c r="A150" s="176" t="s">
        <v>1139</v>
      </c>
      <c r="B150" s="371"/>
      <c r="C150" s="332" t="s">
        <v>475</v>
      </c>
      <c r="D150" s="323"/>
      <c r="E150" s="32" t="s">
        <v>485</v>
      </c>
      <c r="F150" s="32" t="s">
        <v>848</v>
      </c>
      <c r="G150" s="32" t="s">
        <v>482</v>
      </c>
      <c r="H150" s="32" t="s">
        <v>476</v>
      </c>
      <c r="I150" s="765"/>
      <c r="J150" s="224"/>
      <c r="K150" s="258"/>
      <c r="L150" s="211"/>
      <c r="M150" s="211"/>
      <c r="N150" s="246"/>
    </row>
    <row r="151" spans="1:14" ht="12.75" hidden="1">
      <c r="A151" s="177" t="s">
        <v>1097</v>
      </c>
      <c r="B151" s="7"/>
      <c r="C151" s="335" t="s">
        <v>455</v>
      </c>
      <c r="D151" s="26"/>
      <c r="E151" s="6" t="s">
        <v>485</v>
      </c>
      <c r="F151" s="6" t="s">
        <v>848</v>
      </c>
      <c r="G151" s="6" t="s">
        <v>482</v>
      </c>
      <c r="H151" s="6" t="s">
        <v>501</v>
      </c>
      <c r="I151" s="767"/>
      <c r="J151" s="224"/>
      <c r="K151" s="258"/>
      <c r="L151" s="211"/>
      <c r="M151" s="211"/>
      <c r="N151" s="246"/>
    </row>
    <row r="152" spans="1:14" ht="47.25" customHeight="1" hidden="1" thickBot="1">
      <c r="A152" s="162" t="s">
        <v>1055</v>
      </c>
      <c r="B152" s="372"/>
      <c r="C152" s="348" t="s">
        <v>93</v>
      </c>
      <c r="D152" s="318"/>
      <c r="E152" s="11" t="s">
        <v>485</v>
      </c>
      <c r="F152" s="11" t="s">
        <v>15</v>
      </c>
      <c r="G152" s="11"/>
      <c r="H152" s="11"/>
      <c r="I152" s="763"/>
      <c r="J152" s="224"/>
      <c r="K152" s="258"/>
      <c r="L152" s="211"/>
      <c r="M152" s="211"/>
      <c r="N152" s="246"/>
    </row>
    <row r="153" spans="1:14" ht="22.5" hidden="1">
      <c r="A153" s="163" t="s">
        <v>1100</v>
      </c>
      <c r="B153" s="372"/>
      <c r="C153" s="348" t="s">
        <v>228</v>
      </c>
      <c r="D153" s="321"/>
      <c r="E153" s="148" t="s">
        <v>485</v>
      </c>
      <c r="F153" s="148" t="s">
        <v>14</v>
      </c>
      <c r="G153" s="148" t="s">
        <v>482</v>
      </c>
      <c r="H153" s="148"/>
      <c r="I153" s="776"/>
      <c r="J153" s="224"/>
      <c r="K153" s="258"/>
      <c r="L153" s="211"/>
      <c r="M153" s="211"/>
      <c r="N153" s="246"/>
    </row>
    <row r="154" spans="1:14" ht="24" hidden="1">
      <c r="A154" s="176" t="s">
        <v>1101</v>
      </c>
      <c r="B154" s="371"/>
      <c r="C154" s="332" t="s">
        <v>475</v>
      </c>
      <c r="D154" s="323"/>
      <c r="E154" s="32" t="s">
        <v>485</v>
      </c>
      <c r="F154" s="32" t="s">
        <v>14</v>
      </c>
      <c r="G154" s="32" t="s">
        <v>482</v>
      </c>
      <c r="H154" s="32" t="s">
        <v>476</v>
      </c>
      <c r="I154" s="765"/>
      <c r="J154" s="224"/>
      <c r="K154" s="258"/>
      <c r="L154" s="211"/>
      <c r="M154" s="211"/>
      <c r="N154" s="246"/>
    </row>
    <row r="155" spans="1:14" ht="12.75" hidden="1">
      <c r="A155" s="177" t="s">
        <v>1097</v>
      </c>
      <c r="B155" s="7"/>
      <c r="C155" s="335" t="s">
        <v>455</v>
      </c>
      <c r="D155" s="26"/>
      <c r="E155" s="6" t="s">
        <v>485</v>
      </c>
      <c r="F155" s="6" t="s">
        <v>14</v>
      </c>
      <c r="G155" s="6" t="s">
        <v>482</v>
      </c>
      <c r="H155" s="6" t="s">
        <v>501</v>
      </c>
      <c r="I155" s="767"/>
      <c r="J155" s="224"/>
      <c r="K155" s="258"/>
      <c r="L155" s="211"/>
      <c r="M155" s="211"/>
      <c r="N155" s="246"/>
    </row>
    <row r="156" spans="1:14" ht="33.75">
      <c r="A156" s="177"/>
      <c r="B156" s="7" t="s">
        <v>293</v>
      </c>
      <c r="C156" s="333" t="s">
        <v>59</v>
      </c>
      <c r="D156" s="319" t="s">
        <v>931</v>
      </c>
      <c r="E156" s="146" t="s">
        <v>660</v>
      </c>
      <c r="F156" s="146" t="s">
        <v>664</v>
      </c>
      <c r="G156" s="146" t="s">
        <v>738</v>
      </c>
      <c r="H156" s="6"/>
      <c r="I156" s="767"/>
      <c r="J156" s="270" t="e">
        <f>'Вед стр расх Пр.2'!#REF!</f>
        <v>#REF!</v>
      </c>
      <c r="K156" s="257"/>
      <c r="L156" s="156">
        <v>334.6</v>
      </c>
      <c r="M156" s="156">
        <v>780.7</v>
      </c>
      <c r="N156" s="286"/>
    </row>
    <row r="157" spans="1:14" ht="35.25" customHeight="1" hidden="1">
      <c r="A157" s="177"/>
      <c r="B157" s="23" t="s">
        <v>407</v>
      </c>
      <c r="C157" s="349" t="s">
        <v>665</v>
      </c>
      <c r="D157" s="318" t="s">
        <v>931</v>
      </c>
      <c r="E157" s="11" t="s">
        <v>660</v>
      </c>
      <c r="F157" s="11" t="s">
        <v>666</v>
      </c>
      <c r="G157" s="11"/>
      <c r="H157" s="32"/>
      <c r="I157" s="765"/>
      <c r="J157" s="271">
        <f>J158</f>
        <v>0</v>
      </c>
      <c r="K157" s="256">
        <f>K158</f>
        <v>0</v>
      </c>
      <c r="L157" s="152">
        <f>L158</f>
        <v>0</v>
      </c>
      <c r="M157" s="152">
        <f>M158</f>
        <v>0</v>
      </c>
      <c r="N157" s="285">
        <f>N158</f>
        <v>0</v>
      </c>
    </row>
    <row r="158" spans="1:14" ht="12" customHeight="1" hidden="1">
      <c r="A158" s="177"/>
      <c r="B158" s="7" t="s">
        <v>294</v>
      </c>
      <c r="C158" s="333" t="s">
        <v>686</v>
      </c>
      <c r="D158" s="319" t="s">
        <v>931</v>
      </c>
      <c r="E158" s="146" t="s">
        <v>660</v>
      </c>
      <c r="F158" s="146" t="s">
        <v>666</v>
      </c>
      <c r="G158" s="146" t="s">
        <v>96</v>
      </c>
      <c r="H158" s="6"/>
      <c r="I158" s="767"/>
      <c r="J158" s="270">
        <f>'Вед стр расх Пр.2'!G144</f>
        <v>0</v>
      </c>
      <c r="K158" s="257">
        <v>0</v>
      </c>
      <c r="L158" s="156">
        <v>0</v>
      </c>
      <c r="M158" s="156">
        <v>0</v>
      </c>
      <c r="N158" s="286">
        <v>0</v>
      </c>
    </row>
    <row r="159" spans="1:14" ht="14.25" customHeight="1">
      <c r="A159" s="162" t="s">
        <v>717</v>
      </c>
      <c r="B159" s="23" t="s">
        <v>295</v>
      </c>
      <c r="C159" s="339" t="s">
        <v>667</v>
      </c>
      <c r="D159" s="318" t="s">
        <v>931</v>
      </c>
      <c r="E159" s="11" t="s">
        <v>660</v>
      </c>
      <c r="F159" s="11" t="s">
        <v>668</v>
      </c>
      <c r="G159" s="11"/>
      <c r="H159" s="11"/>
      <c r="I159" s="763"/>
      <c r="J159" s="271" t="e">
        <f>SUM(J160:J161)</f>
        <v>#REF!</v>
      </c>
      <c r="K159" s="256">
        <f>SUM(K160:K161)</f>
        <v>0</v>
      </c>
      <c r="L159" s="152">
        <f>SUM(L160:L161)</f>
        <v>1150.8000000000002</v>
      </c>
      <c r="M159" s="152">
        <f>SUM(M160:M161)</f>
        <v>2721.9</v>
      </c>
      <c r="N159" s="285">
        <f>SUM(N160:N161)</f>
        <v>0</v>
      </c>
    </row>
    <row r="160" spans="1:14" ht="12.75" customHeight="1">
      <c r="A160" s="162"/>
      <c r="B160" s="7" t="s">
        <v>298</v>
      </c>
      <c r="C160" s="333" t="s">
        <v>686</v>
      </c>
      <c r="D160" s="319" t="s">
        <v>931</v>
      </c>
      <c r="E160" s="146" t="s">
        <v>660</v>
      </c>
      <c r="F160" s="146" t="s">
        <v>668</v>
      </c>
      <c r="G160" s="146" t="s">
        <v>96</v>
      </c>
      <c r="H160" s="11"/>
      <c r="I160" s="763"/>
      <c r="J160" s="270">
        <f>'Вед стр расх Пр.2'!G150</f>
        <v>3836.4</v>
      </c>
      <c r="K160" s="257">
        <v>0</v>
      </c>
      <c r="L160" s="156">
        <v>1096.9</v>
      </c>
      <c r="M160" s="156">
        <v>2596.1</v>
      </c>
      <c r="N160" s="286">
        <v>0</v>
      </c>
    </row>
    <row r="161" spans="1:14" ht="33.75" customHeight="1">
      <c r="A161" s="162"/>
      <c r="B161" s="7" t="s">
        <v>299</v>
      </c>
      <c r="C161" s="333" t="s">
        <v>59</v>
      </c>
      <c r="D161" s="319" t="s">
        <v>931</v>
      </c>
      <c r="E161" s="146" t="s">
        <v>660</v>
      </c>
      <c r="F161" s="146" t="s">
        <v>668</v>
      </c>
      <c r="G161" s="146" t="s">
        <v>738</v>
      </c>
      <c r="H161" s="11"/>
      <c r="I161" s="763"/>
      <c r="J161" s="270" t="e">
        <f>'Вед стр расх Пр.2'!#REF!</f>
        <v>#REF!</v>
      </c>
      <c r="K161" s="257">
        <v>0</v>
      </c>
      <c r="L161" s="156">
        <v>53.9</v>
      </c>
      <c r="M161" s="156">
        <v>125.8</v>
      </c>
      <c r="N161" s="286">
        <v>0</v>
      </c>
    </row>
    <row r="162" spans="1:14" ht="24.75" customHeight="1">
      <c r="A162" s="162"/>
      <c r="B162" s="23" t="s">
        <v>296</v>
      </c>
      <c r="C162" s="332" t="s">
        <v>669</v>
      </c>
      <c r="D162" s="318" t="s">
        <v>931</v>
      </c>
      <c r="E162" s="11" t="s">
        <v>660</v>
      </c>
      <c r="F162" s="11" t="s">
        <v>670</v>
      </c>
      <c r="G162" s="11"/>
      <c r="H162" s="11"/>
      <c r="I162" s="763"/>
      <c r="J162" s="271">
        <f>J163</f>
        <v>273.2</v>
      </c>
      <c r="K162" s="256">
        <f>K163</f>
        <v>0</v>
      </c>
      <c r="L162" s="152">
        <f>L163</f>
        <v>0</v>
      </c>
      <c r="M162" s="152">
        <f>M163</f>
        <v>300</v>
      </c>
      <c r="N162" s="285">
        <f>N163</f>
        <v>0</v>
      </c>
    </row>
    <row r="163" spans="1:14" ht="14.25" customHeight="1">
      <c r="A163" s="162"/>
      <c r="B163" s="7" t="s">
        <v>300</v>
      </c>
      <c r="C163" s="333" t="s">
        <v>686</v>
      </c>
      <c r="D163" s="319" t="s">
        <v>931</v>
      </c>
      <c r="E163" s="146" t="s">
        <v>660</v>
      </c>
      <c r="F163" s="146" t="s">
        <v>670</v>
      </c>
      <c r="G163" s="146" t="s">
        <v>96</v>
      </c>
      <c r="H163" s="11"/>
      <c r="I163" s="763"/>
      <c r="J163" s="270">
        <f>'Вед стр расх Пр.2'!G156</f>
        <v>273.2</v>
      </c>
      <c r="K163" s="257">
        <v>0</v>
      </c>
      <c r="L163" s="156">
        <v>0</v>
      </c>
      <c r="M163" s="156">
        <v>300</v>
      </c>
      <c r="N163" s="286">
        <v>0</v>
      </c>
    </row>
    <row r="164" spans="1:14" ht="21.75" customHeight="1">
      <c r="A164" s="162"/>
      <c r="B164" s="23" t="s">
        <v>297</v>
      </c>
      <c r="C164" s="332" t="s">
        <v>672</v>
      </c>
      <c r="D164" s="318" t="s">
        <v>931</v>
      </c>
      <c r="E164" s="11" t="s">
        <v>660</v>
      </c>
      <c r="F164" s="11" t="s">
        <v>673</v>
      </c>
      <c r="G164" s="11"/>
      <c r="H164" s="11"/>
      <c r="I164" s="763"/>
      <c r="J164" s="271">
        <f>J165</f>
        <v>3036.3</v>
      </c>
      <c r="K164" s="256">
        <f>K165</f>
        <v>0</v>
      </c>
      <c r="L164" s="152">
        <f>L165</f>
        <v>1327.6</v>
      </c>
      <c r="M164" s="152">
        <f>M165</f>
        <v>2425.04</v>
      </c>
      <c r="N164" s="285">
        <f>N165</f>
        <v>0</v>
      </c>
    </row>
    <row r="165" spans="1:14" ht="14.25" customHeight="1">
      <c r="A165" s="162"/>
      <c r="B165" s="7" t="s">
        <v>301</v>
      </c>
      <c r="C165" s="333" t="s">
        <v>686</v>
      </c>
      <c r="D165" s="319" t="s">
        <v>931</v>
      </c>
      <c r="E165" s="146" t="s">
        <v>660</v>
      </c>
      <c r="F165" s="146" t="s">
        <v>673</v>
      </c>
      <c r="G165" s="146" t="s">
        <v>96</v>
      </c>
      <c r="H165" s="11"/>
      <c r="I165" s="763"/>
      <c r="J165" s="270">
        <f>'Вед стр расх Пр.2'!G189</f>
        <v>3036.3</v>
      </c>
      <c r="K165" s="257">
        <v>0</v>
      </c>
      <c r="L165" s="156">
        <v>1327.6</v>
      </c>
      <c r="M165" s="156">
        <v>2425.04</v>
      </c>
      <c r="N165" s="286">
        <v>0</v>
      </c>
    </row>
    <row r="166" spans="1:14" ht="24" hidden="1">
      <c r="A166" s="176" t="s">
        <v>1102</v>
      </c>
      <c r="B166" s="23"/>
      <c r="C166" s="332" t="s">
        <v>475</v>
      </c>
      <c r="D166" s="323"/>
      <c r="E166" s="32" t="s">
        <v>485</v>
      </c>
      <c r="F166" s="32" t="s">
        <v>849</v>
      </c>
      <c r="G166" s="32" t="s">
        <v>482</v>
      </c>
      <c r="H166" s="32" t="s">
        <v>476</v>
      </c>
      <c r="I166" s="765"/>
      <c r="J166" s="224"/>
      <c r="K166" s="258"/>
      <c r="L166" s="211"/>
      <c r="M166" s="211"/>
      <c r="N166" s="246"/>
    </row>
    <row r="167" spans="1:14" ht="12.75" hidden="1">
      <c r="A167" s="178" t="s">
        <v>1097</v>
      </c>
      <c r="B167" s="3"/>
      <c r="C167" s="335" t="s">
        <v>455</v>
      </c>
      <c r="D167" s="26"/>
      <c r="E167" s="6" t="s">
        <v>485</v>
      </c>
      <c r="F167" s="6" t="s">
        <v>849</v>
      </c>
      <c r="G167" s="6" t="s">
        <v>482</v>
      </c>
      <c r="H167" s="6" t="s">
        <v>501</v>
      </c>
      <c r="I167" s="767"/>
      <c r="J167" s="224"/>
      <c r="K167" s="258"/>
      <c r="L167" s="211"/>
      <c r="M167" s="211"/>
      <c r="N167" s="246"/>
    </row>
    <row r="168" spans="1:14" ht="109.5" customHeight="1" hidden="1">
      <c r="A168" s="162" t="s">
        <v>1103</v>
      </c>
      <c r="B168" s="301"/>
      <c r="C168" s="338" t="s">
        <v>26</v>
      </c>
      <c r="D168" s="318"/>
      <c r="E168" s="11" t="s">
        <v>485</v>
      </c>
      <c r="F168" s="11" t="s">
        <v>15</v>
      </c>
      <c r="G168" s="11"/>
      <c r="H168" s="11"/>
      <c r="I168" s="763"/>
      <c r="J168" s="224"/>
      <c r="K168" s="258"/>
      <c r="L168" s="211"/>
      <c r="M168" s="211"/>
      <c r="N168" s="246"/>
    </row>
    <row r="169" spans="1:14" ht="22.5" customHeight="1" hidden="1">
      <c r="A169" s="163" t="s">
        <v>1104</v>
      </c>
      <c r="B169" s="301"/>
      <c r="C169" s="348" t="s">
        <v>228</v>
      </c>
      <c r="D169" s="321"/>
      <c r="E169" s="148" t="s">
        <v>485</v>
      </c>
      <c r="F169" s="148" t="s">
        <v>15</v>
      </c>
      <c r="G169" s="148" t="s">
        <v>482</v>
      </c>
      <c r="H169" s="148"/>
      <c r="I169" s="776"/>
      <c r="J169" s="224"/>
      <c r="K169" s="258"/>
      <c r="L169" s="211"/>
      <c r="M169" s="211"/>
      <c r="N169" s="246"/>
    </row>
    <row r="170" spans="1:14" ht="12.75" customHeight="1" hidden="1">
      <c r="A170" s="176" t="s">
        <v>1105</v>
      </c>
      <c r="B170" s="23"/>
      <c r="C170" s="332" t="s">
        <v>475</v>
      </c>
      <c r="D170" s="323"/>
      <c r="E170" s="32" t="s">
        <v>485</v>
      </c>
      <c r="F170" s="32" t="s">
        <v>14</v>
      </c>
      <c r="G170" s="32" t="s">
        <v>482</v>
      </c>
      <c r="H170" s="32" t="s">
        <v>476</v>
      </c>
      <c r="I170" s="765"/>
      <c r="J170" s="224"/>
      <c r="K170" s="258"/>
      <c r="L170" s="211"/>
      <c r="M170" s="211"/>
      <c r="N170" s="246"/>
    </row>
    <row r="171" spans="1:14" ht="12.75" customHeight="1" hidden="1">
      <c r="A171" s="178" t="s">
        <v>1097</v>
      </c>
      <c r="B171" s="3"/>
      <c r="C171" s="335" t="s">
        <v>455</v>
      </c>
      <c r="D171" s="26"/>
      <c r="E171" s="6" t="s">
        <v>485</v>
      </c>
      <c r="F171" s="6" t="s">
        <v>14</v>
      </c>
      <c r="G171" s="6" t="s">
        <v>482</v>
      </c>
      <c r="H171" s="6" t="s">
        <v>501</v>
      </c>
      <c r="I171" s="767"/>
      <c r="J171" s="224"/>
      <c r="K171" s="258"/>
      <c r="L171" s="211"/>
      <c r="M171" s="211"/>
      <c r="N171" s="246"/>
    </row>
    <row r="172" spans="1:14" ht="24.75" customHeight="1">
      <c r="A172" s="178"/>
      <c r="B172" s="22" t="s">
        <v>68</v>
      </c>
      <c r="C172" s="350" t="s">
        <v>674</v>
      </c>
      <c r="D172" s="326" t="s">
        <v>931</v>
      </c>
      <c r="E172" s="232" t="s">
        <v>660</v>
      </c>
      <c r="F172" s="232" t="s">
        <v>675</v>
      </c>
      <c r="G172" s="242"/>
      <c r="H172" s="242"/>
      <c r="I172" s="781"/>
      <c r="J172" s="249">
        <f>J173+J177+J185</f>
        <v>319.6</v>
      </c>
      <c r="K172" s="117">
        <f>K173+K177+K185</f>
        <v>0</v>
      </c>
      <c r="L172" s="115">
        <f>L173+L177+L185</f>
        <v>2087.1</v>
      </c>
      <c r="M172" s="115">
        <f>M173+M177+M185</f>
        <v>2263.6</v>
      </c>
      <c r="N172" s="247">
        <f>N173+N177+N185</f>
        <v>0</v>
      </c>
    </row>
    <row r="173" spans="1:14" ht="12.75" customHeight="1">
      <c r="A173" s="162" t="s">
        <v>1103</v>
      </c>
      <c r="B173" s="23" t="s">
        <v>825</v>
      </c>
      <c r="C173" s="332" t="s">
        <v>739</v>
      </c>
      <c r="D173" s="318" t="s">
        <v>931</v>
      </c>
      <c r="E173" s="11" t="s">
        <v>660</v>
      </c>
      <c r="F173" s="11" t="s">
        <v>740</v>
      </c>
      <c r="G173" s="11"/>
      <c r="H173" s="11"/>
      <c r="I173" s="763"/>
      <c r="J173" s="271">
        <f>J174</f>
        <v>204.3</v>
      </c>
      <c r="K173" s="256">
        <f>K174</f>
        <v>0</v>
      </c>
      <c r="L173" s="152">
        <f>L174</f>
        <v>1087.1</v>
      </c>
      <c r="M173" s="152">
        <f>M174</f>
        <v>1666</v>
      </c>
      <c r="N173" s="285">
        <f>N174</f>
        <v>0</v>
      </c>
    </row>
    <row r="174" spans="1:14" ht="12.75">
      <c r="A174" s="76" t="s">
        <v>1104</v>
      </c>
      <c r="B174" s="3" t="s">
        <v>311</v>
      </c>
      <c r="C174" s="333" t="s">
        <v>686</v>
      </c>
      <c r="D174" s="319" t="s">
        <v>931</v>
      </c>
      <c r="E174" s="146" t="s">
        <v>660</v>
      </c>
      <c r="F174" s="146" t="s">
        <v>740</v>
      </c>
      <c r="G174" s="146" t="s">
        <v>96</v>
      </c>
      <c r="H174" s="146"/>
      <c r="I174" s="764"/>
      <c r="J174" s="270">
        <f>'Вед стр расх Пр.2'!G162</f>
        <v>204.3</v>
      </c>
      <c r="K174" s="257">
        <v>0</v>
      </c>
      <c r="L174" s="156">
        <v>1087.1</v>
      </c>
      <c r="M174" s="156">
        <v>1666</v>
      </c>
      <c r="N174" s="286">
        <v>0</v>
      </c>
    </row>
    <row r="175" spans="1:14" ht="24" hidden="1">
      <c r="A175" s="179" t="s">
        <v>1105</v>
      </c>
      <c r="B175" s="306"/>
      <c r="C175" s="332" t="s">
        <v>475</v>
      </c>
      <c r="D175" s="323"/>
      <c r="E175" s="32" t="s">
        <v>485</v>
      </c>
      <c r="F175" s="32" t="s">
        <v>850</v>
      </c>
      <c r="G175" s="32" t="s">
        <v>482</v>
      </c>
      <c r="H175" s="32" t="s">
        <v>476</v>
      </c>
      <c r="I175" s="765"/>
      <c r="J175" s="224"/>
      <c r="K175" s="258"/>
      <c r="L175" s="211"/>
      <c r="M175" s="211"/>
      <c r="N175" s="246"/>
    </row>
    <row r="176" spans="1:14" ht="13.5" hidden="1" thickBot="1">
      <c r="A176" s="159" t="s">
        <v>1097</v>
      </c>
      <c r="B176" s="87"/>
      <c r="C176" s="335" t="s">
        <v>455</v>
      </c>
      <c r="D176" s="26"/>
      <c r="E176" s="6" t="s">
        <v>485</v>
      </c>
      <c r="F176" s="6" t="s">
        <v>850</v>
      </c>
      <c r="G176" s="6" t="s">
        <v>482</v>
      </c>
      <c r="H176" s="6" t="s">
        <v>501</v>
      </c>
      <c r="I176" s="767"/>
      <c r="J176" s="224"/>
      <c r="K176" s="258"/>
      <c r="L176" s="211"/>
      <c r="M176" s="211"/>
      <c r="N176" s="246"/>
    </row>
    <row r="177" spans="1:14" ht="22.5">
      <c r="A177" s="162" t="s">
        <v>1106</v>
      </c>
      <c r="B177" s="23" t="s">
        <v>304</v>
      </c>
      <c r="C177" s="348" t="s">
        <v>741</v>
      </c>
      <c r="D177" s="318" t="s">
        <v>931</v>
      </c>
      <c r="E177" s="11" t="s">
        <v>660</v>
      </c>
      <c r="F177" s="11" t="s">
        <v>634</v>
      </c>
      <c r="G177" s="11"/>
      <c r="H177" s="11"/>
      <c r="I177" s="763"/>
      <c r="J177" s="271">
        <f>J178</f>
        <v>0</v>
      </c>
      <c r="K177" s="256">
        <f>K178</f>
        <v>0</v>
      </c>
      <c r="L177" s="152">
        <f>L178</f>
        <v>500</v>
      </c>
      <c r="M177" s="152">
        <f>M178</f>
        <v>300</v>
      </c>
      <c r="N177" s="285">
        <f>N178</f>
        <v>0</v>
      </c>
    </row>
    <row r="178" spans="1:14" ht="12.75">
      <c r="A178" s="76" t="s">
        <v>1107</v>
      </c>
      <c r="B178" s="3" t="s">
        <v>312</v>
      </c>
      <c r="C178" s="333" t="s">
        <v>686</v>
      </c>
      <c r="D178" s="319" t="s">
        <v>931</v>
      </c>
      <c r="E178" s="146" t="s">
        <v>660</v>
      </c>
      <c r="F178" s="146" t="s">
        <v>634</v>
      </c>
      <c r="G178" s="146" t="s">
        <v>96</v>
      </c>
      <c r="H178" s="146"/>
      <c r="I178" s="764"/>
      <c r="J178" s="270">
        <f>'Вед стр расх Пр.2'!G166</f>
        <v>0</v>
      </c>
      <c r="K178" s="257">
        <v>0</v>
      </c>
      <c r="L178" s="156">
        <v>500</v>
      </c>
      <c r="M178" s="156">
        <v>300</v>
      </c>
      <c r="N178" s="286">
        <v>0</v>
      </c>
    </row>
    <row r="179" spans="1:14" ht="24" hidden="1">
      <c r="A179" s="179" t="s">
        <v>1108</v>
      </c>
      <c r="B179" s="306"/>
      <c r="C179" s="332" t="s">
        <v>475</v>
      </c>
      <c r="D179" s="323"/>
      <c r="E179" s="32" t="s">
        <v>485</v>
      </c>
      <c r="F179" s="32" t="s">
        <v>851</v>
      </c>
      <c r="G179" s="32" t="s">
        <v>482</v>
      </c>
      <c r="H179" s="32" t="s">
        <v>476</v>
      </c>
      <c r="I179" s="765"/>
      <c r="J179" s="224"/>
      <c r="K179" s="258"/>
      <c r="L179" s="211"/>
      <c r="M179" s="211"/>
      <c r="N179" s="246"/>
    </row>
    <row r="180" spans="1:14" ht="13.5" hidden="1" thickBot="1">
      <c r="A180" s="159" t="s">
        <v>1097</v>
      </c>
      <c r="B180" s="87"/>
      <c r="C180" s="335" t="s">
        <v>455</v>
      </c>
      <c r="D180" s="26"/>
      <c r="E180" s="6" t="s">
        <v>485</v>
      </c>
      <c r="F180" s="6" t="s">
        <v>851</v>
      </c>
      <c r="G180" s="6" t="s">
        <v>482</v>
      </c>
      <c r="H180" s="6" t="s">
        <v>501</v>
      </c>
      <c r="I180" s="767"/>
      <c r="J180" s="224"/>
      <c r="K180" s="258"/>
      <c r="L180" s="211"/>
      <c r="M180" s="211"/>
      <c r="N180" s="246"/>
    </row>
    <row r="181" spans="1:14" ht="33.75" hidden="1">
      <c r="A181" s="162"/>
      <c r="B181" s="301"/>
      <c r="C181" s="348" t="s">
        <v>1025</v>
      </c>
      <c r="D181" s="318"/>
      <c r="E181" s="11" t="s">
        <v>485</v>
      </c>
      <c r="F181" s="11" t="s">
        <v>1047</v>
      </c>
      <c r="G181" s="11"/>
      <c r="H181" s="11"/>
      <c r="I181" s="763"/>
      <c r="J181" s="224"/>
      <c r="K181" s="258"/>
      <c r="L181" s="211"/>
      <c r="M181" s="211"/>
      <c r="N181" s="246"/>
    </row>
    <row r="182" spans="1:14" ht="22.5" hidden="1">
      <c r="A182" s="76"/>
      <c r="B182" s="307"/>
      <c r="C182" s="348" t="s">
        <v>1098</v>
      </c>
      <c r="D182" s="321"/>
      <c r="E182" s="148" t="s">
        <v>485</v>
      </c>
      <c r="F182" s="11" t="s">
        <v>1047</v>
      </c>
      <c r="G182" s="148" t="s">
        <v>482</v>
      </c>
      <c r="H182" s="148"/>
      <c r="I182" s="776"/>
      <c r="J182" s="224"/>
      <c r="K182" s="258"/>
      <c r="L182" s="211"/>
      <c r="M182" s="211"/>
      <c r="N182" s="246"/>
    </row>
    <row r="183" spans="1:14" ht="24" hidden="1">
      <c r="A183" s="179"/>
      <c r="B183" s="306"/>
      <c r="C183" s="332" t="s">
        <v>475</v>
      </c>
      <c r="D183" s="323"/>
      <c r="E183" s="32" t="s">
        <v>485</v>
      </c>
      <c r="F183" s="32" t="s">
        <v>1048</v>
      </c>
      <c r="G183" s="32" t="s">
        <v>482</v>
      </c>
      <c r="H183" s="32" t="s">
        <v>476</v>
      </c>
      <c r="I183" s="765"/>
      <c r="J183" s="224"/>
      <c r="K183" s="258"/>
      <c r="L183" s="211"/>
      <c r="M183" s="211"/>
      <c r="N183" s="246"/>
    </row>
    <row r="184" spans="1:14" ht="12.75" hidden="1">
      <c r="A184" s="180"/>
      <c r="B184" s="87"/>
      <c r="C184" s="335" t="s">
        <v>455</v>
      </c>
      <c r="D184" s="26"/>
      <c r="E184" s="6" t="s">
        <v>485</v>
      </c>
      <c r="F184" s="6" t="s">
        <v>1048</v>
      </c>
      <c r="G184" s="6" t="s">
        <v>482</v>
      </c>
      <c r="H184" s="6" t="s">
        <v>501</v>
      </c>
      <c r="I184" s="767"/>
      <c r="J184" s="224"/>
      <c r="K184" s="258"/>
      <c r="L184" s="211"/>
      <c r="M184" s="211"/>
      <c r="N184" s="246"/>
    </row>
    <row r="185" spans="1:14" ht="22.5">
      <c r="A185" s="225"/>
      <c r="B185" s="306" t="s">
        <v>305</v>
      </c>
      <c r="C185" s="348" t="s">
        <v>635</v>
      </c>
      <c r="D185" s="318" t="s">
        <v>931</v>
      </c>
      <c r="E185" s="11" t="s">
        <v>660</v>
      </c>
      <c r="F185" s="11" t="s">
        <v>636</v>
      </c>
      <c r="G185" s="11"/>
      <c r="H185" s="32"/>
      <c r="I185" s="765"/>
      <c r="J185" s="271">
        <f>J186</f>
        <v>115.3</v>
      </c>
      <c r="K185" s="256">
        <f>K186</f>
        <v>0</v>
      </c>
      <c r="L185" s="152">
        <f>L186</f>
        <v>500</v>
      </c>
      <c r="M185" s="152">
        <f>M186</f>
        <v>297.6</v>
      </c>
      <c r="N185" s="285">
        <f>N186</f>
        <v>0</v>
      </c>
    </row>
    <row r="186" spans="1:14" ht="13.5" customHeight="1">
      <c r="A186" s="225"/>
      <c r="B186" s="87" t="s">
        <v>310</v>
      </c>
      <c r="C186" s="333" t="s">
        <v>686</v>
      </c>
      <c r="D186" s="319" t="s">
        <v>931</v>
      </c>
      <c r="E186" s="146" t="s">
        <v>660</v>
      </c>
      <c r="F186" s="146" t="s">
        <v>636</v>
      </c>
      <c r="G186" s="146" t="s">
        <v>96</v>
      </c>
      <c r="H186" s="6"/>
      <c r="I186" s="767"/>
      <c r="J186" s="270">
        <f>'Вед стр расх Пр.2'!G170</f>
        <v>115.3</v>
      </c>
      <c r="K186" s="257">
        <v>0</v>
      </c>
      <c r="L186" s="156">
        <v>500</v>
      </c>
      <c r="M186" s="156">
        <v>297.6</v>
      </c>
      <c r="N186" s="286">
        <v>0</v>
      </c>
    </row>
    <row r="187" spans="1:14" ht="15" customHeight="1">
      <c r="A187" s="225"/>
      <c r="B187" s="22" t="s">
        <v>302</v>
      </c>
      <c r="C187" s="351" t="s">
        <v>1112</v>
      </c>
      <c r="D187" s="326" t="s">
        <v>931</v>
      </c>
      <c r="E187" s="232" t="s">
        <v>660</v>
      </c>
      <c r="F187" s="232" t="s">
        <v>1113</v>
      </c>
      <c r="G187" s="233"/>
      <c r="H187" s="242"/>
      <c r="I187" s="781"/>
      <c r="J187" s="249" t="e">
        <f>J188+J191</f>
        <v>#REF!</v>
      </c>
      <c r="K187" s="117">
        <f>K188+K191</f>
        <v>0</v>
      </c>
      <c r="L187" s="115">
        <f>L188+L191</f>
        <v>4320.8</v>
      </c>
      <c r="M187" s="115">
        <f>M188+M191</f>
        <v>8025.1</v>
      </c>
      <c r="N187" s="247">
        <f>N188+N191</f>
        <v>0</v>
      </c>
    </row>
    <row r="188" spans="1:14" ht="26.25" customHeight="1">
      <c r="A188" s="225"/>
      <c r="B188" s="306" t="s">
        <v>306</v>
      </c>
      <c r="C188" s="348" t="s">
        <v>1110</v>
      </c>
      <c r="D188" s="318" t="s">
        <v>931</v>
      </c>
      <c r="E188" s="11" t="s">
        <v>660</v>
      </c>
      <c r="F188" s="11" t="s">
        <v>1111</v>
      </c>
      <c r="G188" s="11"/>
      <c r="H188" s="32"/>
      <c r="I188" s="765"/>
      <c r="J188" s="271" t="e">
        <f>SUM(J189:J190)</f>
        <v>#REF!</v>
      </c>
      <c r="K188" s="256">
        <f>SUM(K189:K190)</f>
        <v>0</v>
      </c>
      <c r="L188" s="152">
        <f>SUM(L189:L190)</f>
        <v>3963.7</v>
      </c>
      <c r="M188" s="152">
        <f>SUM(M189:M190)</f>
        <v>7464.6</v>
      </c>
      <c r="N188" s="285">
        <f>SUM(N189:N190)</f>
        <v>0</v>
      </c>
    </row>
    <row r="189" spans="1:14" ht="13.5" customHeight="1">
      <c r="A189" s="225"/>
      <c r="B189" s="87" t="s">
        <v>313</v>
      </c>
      <c r="C189" s="333" t="s">
        <v>686</v>
      </c>
      <c r="D189" s="319" t="s">
        <v>931</v>
      </c>
      <c r="E189" s="146" t="s">
        <v>660</v>
      </c>
      <c r="F189" s="146" t="s">
        <v>1111</v>
      </c>
      <c r="G189" s="146" t="s">
        <v>96</v>
      </c>
      <c r="H189" s="6"/>
      <c r="I189" s="767"/>
      <c r="J189" s="270">
        <f>'Вед стр расх Пр.2'!G175</f>
        <v>2794.8</v>
      </c>
      <c r="K189" s="257">
        <v>0</v>
      </c>
      <c r="L189" s="156">
        <v>2852.2</v>
      </c>
      <c r="M189" s="156">
        <v>4871.1</v>
      </c>
      <c r="N189" s="286">
        <v>0</v>
      </c>
    </row>
    <row r="190" spans="1:14" ht="36" customHeight="1" thickBot="1">
      <c r="A190" s="225"/>
      <c r="B190" s="87" t="s">
        <v>314</v>
      </c>
      <c r="C190" s="333" t="s">
        <v>59</v>
      </c>
      <c r="D190" s="319" t="s">
        <v>931</v>
      </c>
      <c r="E190" s="146" t="s">
        <v>660</v>
      </c>
      <c r="F190" s="146" t="s">
        <v>1111</v>
      </c>
      <c r="G190" s="146" t="s">
        <v>738</v>
      </c>
      <c r="H190" s="6"/>
      <c r="I190" s="767"/>
      <c r="J190" s="270" t="e">
        <f>'Вед стр расх Пр.2'!#REF!</f>
        <v>#REF!</v>
      </c>
      <c r="K190" s="257">
        <v>0</v>
      </c>
      <c r="L190" s="156">
        <v>1111.5</v>
      </c>
      <c r="M190" s="156">
        <v>2593.5</v>
      </c>
      <c r="N190" s="286">
        <v>0</v>
      </c>
    </row>
    <row r="191" spans="1:14" ht="45.75" customHeight="1">
      <c r="A191" s="181" t="s">
        <v>1044</v>
      </c>
      <c r="B191" s="23" t="s">
        <v>307</v>
      </c>
      <c r="C191" s="348" t="s">
        <v>1115</v>
      </c>
      <c r="D191" s="318" t="s">
        <v>931</v>
      </c>
      <c r="E191" s="11" t="s">
        <v>660</v>
      </c>
      <c r="F191" s="11" t="s">
        <v>1114</v>
      </c>
      <c r="G191" s="11"/>
      <c r="H191" s="11"/>
      <c r="I191" s="763"/>
      <c r="J191" s="271">
        <f>J192</f>
        <v>256.6</v>
      </c>
      <c r="K191" s="256">
        <f>K192</f>
        <v>0</v>
      </c>
      <c r="L191" s="152">
        <f>L192</f>
        <v>357.1</v>
      </c>
      <c r="M191" s="152">
        <f>M192</f>
        <v>560.5</v>
      </c>
      <c r="N191" s="285">
        <f>N192</f>
        <v>0</v>
      </c>
    </row>
    <row r="192" spans="1:14" ht="12.75">
      <c r="A192" s="76" t="s">
        <v>1045</v>
      </c>
      <c r="B192" s="3" t="s">
        <v>315</v>
      </c>
      <c r="C192" s="333" t="s">
        <v>686</v>
      </c>
      <c r="D192" s="319" t="s">
        <v>931</v>
      </c>
      <c r="E192" s="146" t="s">
        <v>660</v>
      </c>
      <c r="F192" s="146" t="s">
        <v>1114</v>
      </c>
      <c r="G192" s="146" t="s">
        <v>96</v>
      </c>
      <c r="H192" s="146"/>
      <c r="I192" s="764"/>
      <c r="J192" s="270">
        <f>'Вед стр расх Пр.2'!G181</f>
        <v>256.6</v>
      </c>
      <c r="K192" s="257">
        <v>0</v>
      </c>
      <c r="L192" s="156">
        <v>357.1</v>
      </c>
      <c r="M192" s="156">
        <v>560.5</v>
      </c>
      <c r="N192" s="286">
        <v>0</v>
      </c>
    </row>
    <row r="193" spans="1:14" ht="24" hidden="1">
      <c r="A193" s="179" t="s">
        <v>1046</v>
      </c>
      <c r="B193" s="306"/>
      <c r="C193" s="332" t="s">
        <v>475</v>
      </c>
      <c r="D193" s="323"/>
      <c r="E193" s="32" t="s">
        <v>485</v>
      </c>
      <c r="F193" s="32" t="s">
        <v>27</v>
      </c>
      <c r="G193" s="32" t="s">
        <v>482</v>
      </c>
      <c r="H193" s="32" t="s">
        <v>476</v>
      </c>
      <c r="I193" s="765"/>
      <c r="J193" s="224"/>
      <c r="K193" s="258"/>
      <c r="L193" s="211"/>
      <c r="M193" s="211"/>
      <c r="N193" s="246"/>
    </row>
    <row r="194" spans="1:14" ht="13.5" hidden="1" thickBot="1">
      <c r="A194" s="159" t="s">
        <v>1097</v>
      </c>
      <c r="B194" s="87"/>
      <c r="C194" s="335" t="s">
        <v>455</v>
      </c>
      <c r="D194" s="26"/>
      <c r="E194" s="6" t="s">
        <v>485</v>
      </c>
      <c r="F194" s="6" t="s">
        <v>27</v>
      </c>
      <c r="G194" s="6" t="s">
        <v>482</v>
      </c>
      <c r="H194" s="6" t="s">
        <v>501</v>
      </c>
      <c r="I194" s="767"/>
      <c r="J194" s="224"/>
      <c r="K194" s="258"/>
      <c r="L194" s="211"/>
      <c r="M194" s="211"/>
      <c r="N194" s="246"/>
    </row>
    <row r="195" spans="1:14" ht="16.5" hidden="1" thickBot="1">
      <c r="A195" s="70" t="s">
        <v>1052</v>
      </c>
      <c r="B195" s="308"/>
      <c r="C195" s="345" t="s">
        <v>467</v>
      </c>
      <c r="D195" s="324"/>
      <c r="E195" s="199" t="s">
        <v>528</v>
      </c>
      <c r="F195" s="199"/>
      <c r="G195" s="199"/>
      <c r="H195" s="199"/>
      <c r="I195" s="760"/>
      <c r="J195" s="224"/>
      <c r="K195" s="258"/>
      <c r="L195" s="211"/>
      <c r="M195" s="211"/>
      <c r="N195" s="246"/>
    </row>
    <row r="196" spans="1:14" ht="25.5" hidden="1">
      <c r="A196" s="182" t="s">
        <v>1137</v>
      </c>
      <c r="B196" s="307"/>
      <c r="C196" s="352" t="s">
        <v>537</v>
      </c>
      <c r="D196" s="317"/>
      <c r="E196" s="86" t="s">
        <v>486</v>
      </c>
      <c r="F196" s="86"/>
      <c r="G196" s="86"/>
      <c r="H196" s="86"/>
      <c r="I196" s="782"/>
      <c r="J196" s="224"/>
      <c r="K196" s="258"/>
      <c r="L196" s="211"/>
      <c r="M196" s="211"/>
      <c r="N196" s="246"/>
    </row>
    <row r="197" spans="1:14" ht="15" customHeight="1">
      <c r="A197" s="182"/>
      <c r="B197" s="22" t="s">
        <v>303</v>
      </c>
      <c r="C197" s="351" t="s">
        <v>1116</v>
      </c>
      <c r="D197" s="326" t="s">
        <v>931</v>
      </c>
      <c r="E197" s="232" t="s">
        <v>660</v>
      </c>
      <c r="F197" s="232" t="s">
        <v>1117</v>
      </c>
      <c r="G197" s="243"/>
      <c r="H197" s="39"/>
      <c r="I197" s="783"/>
      <c r="J197" s="249">
        <f>J200+J202</f>
        <v>233.5</v>
      </c>
      <c r="K197" s="117">
        <f>K200+K202</f>
        <v>0</v>
      </c>
      <c r="L197" s="115">
        <f>L200+L202</f>
        <v>0</v>
      </c>
      <c r="M197" s="115">
        <f>M200+M202</f>
        <v>0</v>
      </c>
      <c r="N197" s="247">
        <f>N200+N202</f>
        <v>500</v>
      </c>
    </row>
    <row r="198" spans="1:14" ht="13.5" customHeight="1" hidden="1">
      <c r="A198" s="182"/>
      <c r="B198" s="307"/>
      <c r="C198" s="348" t="s">
        <v>1118</v>
      </c>
      <c r="D198" s="318" t="s">
        <v>931</v>
      </c>
      <c r="E198" s="11" t="s">
        <v>660</v>
      </c>
      <c r="F198" s="11" t="s">
        <v>1119</v>
      </c>
      <c r="G198" s="230"/>
      <c r="H198" s="84"/>
      <c r="I198" s="774"/>
      <c r="J198" s="271"/>
      <c r="K198" s="256">
        <f>K199</f>
        <v>0</v>
      </c>
      <c r="L198" s="152">
        <f>L199</f>
        <v>0</v>
      </c>
      <c r="M198" s="152">
        <f>M199</f>
        <v>0</v>
      </c>
      <c r="N198" s="285">
        <f>N199</f>
        <v>0</v>
      </c>
    </row>
    <row r="199" spans="1:14" ht="13.5" customHeight="1" hidden="1">
      <c r="A199" s="182"/>
      <c r="B199" s="307"/>
      <c r="C199" s="333" t="s">
        <v>686</v>
      </c>
      <c r="D199" s="319" t="s">
        <v>931</v>
      </c>
      <c r="E199" s="146" t="s">
        <v>660</v>
      </c>
      <c r="F199" s="146" t="s">
        <v>1119</v>
      </c>
      <c r="G199" s="146" t="s">
        <v>96</v>
      </c>
      <c r="H199" s="86"/>
      <c r="I199" s="782"/>
      <c r="J199" s="270"/>
      <c r="K199" s="257">
        <v>0</v>
      </c>
      <c r="L199" s="156">
        <v>0</v>
      </c>
      <c r="M199" s="156">
        <v>0</v>
      </c>
      <c r="N199" s="286">
        <v>0</v>
      </c>
    </row>
    <row r="200" spans="1:14" ht="33" customHeight="1">
      <c r="A200" s="182"/>
      <c r="B200" s="307" t="s">
        <v>308</v>
      </c>
      <c r="C200" s="348" t="s">
        <v>282</v>
      </c>
      <c r="D200" s="318" t="s">
        <v>931</v>
      </c>
      <c r="E200" s="11" t="s">
        <v>660</v>
      </c>
      <c r="F200" s="11" t="s">
        <v>1144</v>
      </c>
      <c r="G200" s="230"/>
      <c r="H200" s="84"/>
      <c r="I200" s="774"/>
      <c r="J200" s="271">
        <f>J201</f>
        <v>233.5</v>
      </c>
      <c r="K200" s="256">
        <f>K201</f>
        <v>0</v>
      </c>
      <c r="L200" s="152">
        <f>L201</f>
        <v>0</v>
      </c>
      <c r="M200" s="152">
        <f>M201</f>
        <v>0</v>
      </c>
      <c r="N200" s="285">
        <f>N201</f>
        <v>500</v>
      </c>
    </row>
    <row r="201" spans="1:14" ht="12" customHeight="1">
      <c r="A201" s="182"/>
      <c r="B201" s="3" t="s">
        <v>316</v>
      </c>
      <c r="C201" s="333" t="s">
        <v>686</v>
      </c>
      <c r="D201" s="319" t="s">
        <v>931</v>
      </c>
      <c r="E201" s="146" t="s">
        <v>660</v>
      </c>
      <c r="F201" s="146" t="s">
        <v>1144</v>
      </c>
      <c r="G201" s="146" t="s">
        <v>96</v>
      </c>
      <c r="H201" s="86"/>
      <c r="I201" s="782"/>
      <c r="J201" s="270">
        <f>'Вед стр расх Пр.2'!G191</f>
        <v>233.5</v>
      </c>
      <c r="K201" s="257">
        <v>0</v>
      </c>
      <c r="L201" s="156">
        <v>0</v>
      </c>
      <c r="M201" s="156">
        <v>0</v>
      </c>
      <c r="N201" s="286">
        <v>500</v>
      </c>
    </row>
    <row r="202" spans="1:14" ht="22.5" hidden="1">
      <c r="A202" s="182"/>
      <c r="B202" s="307" t="s">
        <v>309</v>
      </c>
      <c r="C202" s="332" t="s">
        <v>1145</v>
      </c>
      <c r="D202" s="318" t="s">
        <v>931</v>
      </c>
      <c r="E202" s="11" t="s">
        <v>660</v>
      </c>
      <c r="F202" s="11" t="s">
        <v>1146</v>
      </c>
      <c r="G202" s="230"/>
      <c r="H202" s="84"/>
      <c r="I202" s="774"/>
      <c r="J202" s="271">
        <f>J203</f>
        <v>0</v>
      </c>
      <c r="K202" s="256">
        <f>K203</f>
        <v>0</v>
      </c>
      <c r="L202" s="152">
        <f>L203</f>
        <v>0</v>
      </c>
      <c r="M202" s="152">
        <f>M203</f>
        <v>0</v>
      </c>
      <c r="N202" s="285">
        <f>N203</f>
        <v>0</v>
      </c>
    </row>
    <row r="203" spans="1:14" ht="14.25" customHeight="1" hidden="1">
      <c r="A203" s="182"/>
      <c r="B203" s="3" t="s">
        <v>317</v>
      </c>
      <c r="C203" s="333" t="s">
        <v>686</v>
      </c>
      <c r="D203" s="319" t="s">
        <v>931</v>
      </c>
      <c r="E203" s="146" t="s">
        <v>660</v>
      </c>
      <c r="F203" s="146" t="s">
        <v>1146</v>
      </c>
      <c r="G203" s="146" t="s">
        <v>96</v>
      </c>
      <c r="H203" s="86"/>
      <c r="I203" s="782"/>
      <c r="J203" s="270">
        <f>'Вед стр расх Пр.2'!G195</f>
        <v>0</v>
      </c>
      <c r="K203" s="257">
        <v>0</v>
      </c>
      <c r="L203" s="156">
        <v>0</v>
      </c>
      <c r="M203" s="156">
        <v>0</v>
      </c>
      <c r="N203" s="286">
        <v>0</v>
      </c>
    </row>
    <row r="204" spans="1:14" ht="15">
      <c r="A204" s="182"/>
      <c r="B204" s="312" t="s">
        <v>1052</v>
      </c>
      <c r="C204" s="353" t="s">
        <v>1147</v>
      </c>
      <c r="D204" s="359" t="s">
        <v>931</v>
      </c>
      <c r="E204" s="362" t="s">
        <v>1148</v>
      </c>
      <c r="F204" s="366"/>
      <c r="G204" s="363"/>
      <c r="H204" s="360"/>
      <c r="I204" s="784"/>
      <c r="J204" s="272">
        <f>J205</f>
        <v>0</v>
      </c>
      <c r="K204" s="263">
        <f aca="true" t="shared" si="1" ref="K204:N206">K205</f>
        <v>0</v>
      </c>
      <c r="L204" s="245">
        <f t="shared" si="1"/>
        <v>8</v>
      </c>
      <c r="M204" s="245">
        <f t="shared" si="1"/>
        <v>0</v>
      </c>
      <c r="N204" s="291">
        <f t="shared" si="1"/>
        <v>0</v>
      </c>
    </row>
    <row r="205" spans="1:14" ht="28.5" customHeight="1">
      <c r="A205" s="182"/>
      <c r="B205" s="313" t="s">
        <v>536</v>
      </c>
      <c r="C205" s="331" t="s">
        <v>1150</v>
      </c>
      <c r="D205" s="316" t="s">
        <v>931</v>
      </c>
      <c r="E205" s="31" t="s">
        <v>1149</v>
      </c>
      <c r="F205" s="234"/>
      <c r="G205" s="235"/>
      <c r="H205" s="37"/>
      <c r="I205" s="785"/>
      <c r="J205" s="248">
        <f>J206</f>
        <v>0</v>
      </c>
      <c r="K205" s="255">
        <f t="shared" si="1"/>
        <v>0</v>
      </c>
      <c r="L205" s="116">
        <f t="shared" si="1"/>
        <v>8</v>
      </c>
      <c r="M205" s="116">
        <f t="shared" si="1"/>
        <v>0</v>
      </c>
      <c r="N205" s="284">
        <f t="shared" si="1"/>
        <v>0</v>
      </c>
    </row>
    <row r="206" spans="1:14" ht="22.5">
      <c r="A206" s="182"/>
      <c r="B206" s="307" t="s">
        <v>245</v>
      </c>
      <c r="C206" s="354" t="s">
        <v>1151</v>
      </c>
      <c r="D206" s="318" t="s">
        <v>931</v>
      </c>
      <c r="E206" s="11" t="s">
        <v>1149</v>
      </c>
      <c r="F206" s="11" t="s">
        <v>1152</v>
      </c>
      <c r="G206" s="231"/>
      <c r="H206" s="84"/>
      <c r="I206" s="774"/>
      <c r="J206" s="271">
        <f>J207</f>
        <v>0</v>
      </c>
      <c r="K206" s="256">
        <f t="shared" si="1"/>
        <v>0</v>
      </c>
      <c r="L206" s="152">
        <f t="shared" si="1"/>
        <v>8</v>
      </c>
      <c r="M206" s="152">
        <f t="shared" si="1"/>
        <v>0</v>
      </c>
      <c r="N206" s="285">
        <f t="shared" si="1"/>
        <v>0</v>
      </c>
    </row>
    <row r="207" spans="1:14" ht="12.75">
      <c r="A207" s="182"/>
      <c r="B207" s="3" t="s">
        <v>246</v>
      </c>
      <c r="C207" s="333" t="s">
        <v>686</v>
      </c>
      <c r="D207" s="319" t="s">
        <v>931</v>
      </c>
      <c r="E207" s="146" t="s">
        <v>1149</v>
      </c>
      <c r="F207" s="146" t="s">
        <v>1152</v>
      </c>
      <c r="G207" s="146" t="s">
        <v>96</v>
      </c>
      <c r="H207" s="86"/>
      <c r="I207" s="782"/>
      <c r="J207" s="270">
        <f>'Вед стр расх Пр.2'!G201</f>
        <v>0</v>
      </c>
      <c r="K207" s="257">
        <v>0</v>
      </c>
      <c r="L207" s="156">
        <v>8</v>
      </c>
      <c r="M207" s="156">
        <v>0</v>
      </c>
      <c r="N207" s="286">
        <v>0</v>
      </c>
    </row>
    <row r="208" spans="1:14" ht="15">
      <c r="A208" s="182"/>
      <c r="B208" s="312" t="s">
        <v>1053</v>
      </c>
      <c r="C208" s="353" t="s">
        <v>467</v>
      </c>
      <c r="D208" s="359" t="s">
        <v>931</v>
      </c>
      <c r="E208" s="362" t="s">
        <v>615</v>
      </c>
      <c r="F208" s="363"/>
      <c r="G208" s="364"/>
      <c r="H208" s="365"/>
      <c r="I208" s="786"/>
      <c r="J208" s="272">
        <f>J209</f>
        <v>3358.9</v>
      </c>
      <c r="K208" s="263">
        <f>K209</f>
        <v>585</v>
      </c>
      <c r="L208" s="245">
        <f>L209</f>
        <v>667</v>
      </c>
      <c r="M208" s="245">
        <f>M209</f>
        <v>485</v>
      </c>
      <c r="N208" s="291">
        <f>N209</f>
        <v>1170</v>
      </c>
    </row>
    <row r="209" spans="1:14" ht="30">
      <c r="A209" s="182"/>
      <c r="B209" s="313" t="s">
        <v>71</v>
      </c>
      <c r="C209" s="331" t="s">
        <v>614</v>
      </c>
      <c r="D209" s="316" t="s">
        <v>931</v>
      </c>
      <c r="E209" s="31" t="s">
        <v>616</v>
      </c>
      <c r="F209" s="235"/>
      <c r="G209" s="236"/>
      <c r="H209" s="237"/>
      <c r="I209" s="787"/>
      <c r="J209" s="248">
        <f>J210+J214</f>
        <v>3358.9</v>
      </c>
      <c r="K209" s="255">
        <f>K210+K214</f>
        <v>585</v>
      </c>
      <c r="L209" s="116">
        <f>L210+L214</f>
        <v>667</v>
      </c>
      <c r="M209" s="116">
        <f>M210+M214</f>
        <v>485</v>
      </c>
      <c r="N209" s="284">
        <f>N210+N214</f>
        <v>1170</v>
      </c>
    </row>
    <row r="210" spans="1:14" ht="35.25" customHeight="1">
      <c r="A210" s="183" t="s">
        <v>480</v>
      </c>
      <c r="B210" s="306" t="s">
        <v>237</v>
      </c>
      <c r="C210" s="332" t="s">
        <v>617</v>
      </c>
      <c r="D210" s="318" t="s">
        <v>931</v>
      </c>
      <c r="E210" s="11" t="s">
        <v>616</v>
      </c>
      <c r="F210" s="11" t="s">
        <v>451</v>
      </c>
      <c r="G210" s="11"/>
      <c r="H210" s="11"/>
      <c r="I210" s="763"/>
      <c r="J210" s="271">
        <f>J211</f>
        <v>556</v>
      </c>
      <c r="K210" s="256">
        <f>K211</f>
        <v>90</v>
      </c>
      <c r="L210" s="152">
        <f>L211</f>
        <v>479</v>
      </c>
      <c r="M210" s="152">
        <f>M211</f>
        <v>485</v>
      </c>
      <c r="N210" s="285">
        <f>N211</f>
        <v>310</v>
      </c>
    </row>
    <row r="211" spans="1:14" ht="12.75">
      <c r="A211" s="76" t="s">
        <v>379</v>
      </c>
      <c r="B211" s="3" t="s">
        <v>238</v>
      </c>
      <c r="C211" s="333" t="s">
        <v>686</v>
      </c>
      <c r="D211" s="319" t="s">
        <v>931</v>
      </c>
      <c r="E211" s="146" t="s">
        <v>616</v>
      </c>
      <c r="F211" s="146" t="s">
        <v>451</v>
      </c>
      <c r="G211" s="146" t="s">
        <v>96</v>
      </c>
      <c r="H211" s="146"/>
      <c r="I211" s="764"/>
      <c r="J211" s="270">
        <f>'Вед стр расх Пр.2'!G235</f>
        <v>556</v>
      </c>
      <c r="K211" s="257">
        <v>90</v>
      </c>
      <c r="L211" s="156">
        <v>479</v>
      </c>
      <c r="M211" s="156">
        <v>485</v>
      </c>
      <c r="N211" s="286">
        <v>310</v>
      </c>
    </row>
    <row r="212" spans="1:14" ht="12.75" hidden="1">
      <c r="A212" s="179" t="s">
        <v>380</v>
      </c>
      <c r="B212" s="306"/>
      <c r="C212" s="332" t="s">
        <v>475</v>
      </c>
      <c r="D212" s="323"/>
      <c r="E212" s="32" t="s">
        <v>486</v>
      </c>
      <c r="F212" s="32" t="s">
        <v>377</v>
      </c>
      <c r="G212" s="32" t="s">
        <v>474</v>
      </c>
      <c r="H212" s="32" t="s">
        <v>476</v>
      </c>
      <c r="I212" s="765"/>
      <c r="J212" s="224"/>
      <c r="K212" s="258"/>
      <c r="L212" s="211"/>
      <c r="M212" s="211"/>
      <c r="N212" s="246"/>
    </row>
    <row r="213" spans="1:14" ht="12.75" hidden="1">
      <c r="A213" s="184" t="s">
        <v>1097</v>
      </c>
      <c r="B213" s="87"/>
      <c r="C213" s="355" t="s">
        <v>455</v>
      </c>
      <c r="D213" s="26"/>
      <c r="E213" s="4" t="s">
        <v>486</v>
      </c>
      <c r="F213" s="4" t="s">
        <v>377</v>
      </c>
      <c r="G213" s="4" t="s">
        <v>474</v>
      </c>
      <c r="H213" s="4" t="s">
        <v>501</v>
      </c>
      <c r="I213" s="788"/>
      <c r="J213" s="224"/>
      <c r="K213" s="258"/>
      <c r="L213" s="211"/>
      <c r="M213" s="211"/>
      <c r="N213" s="246"/>
    </row>
    <row r="214" spans="1:14" ht="35.25" customHeight="1">
      <c r="A214" s="183" t="s">
        <v>464</v>
      </c>
      <c r="B214" s="306" t="s">
        <v>413</v>
      </c>
      <c r="C214" s="332" t="s">
        <v>618</v>
      </c>
      <c r="D214" s="318" t="s">
        <v>931</v>
      </c>
      <c r="E214" s="11" t="s">
        <v>616</v>
      </c>
      <c r="F214" s="11" t="s">
        <v>452</v>
      </c>
      <c r="G214" s="11"/>
      <c r="H214" s="11"/>
      <c r="I214" s="763"/>
      <c r="J214" s="271">
        <f>J215</f>
        <v>2802.9</v>
      </c>
      <c r="K214" s="256">
        <f>K215</f>
        <v>495</v>
      </c>
      <c r="L214" s="152">
        <f>L215</f>
        <v>188</v>
      </c>
      <c r="M214" s="152">
        <f>M215</f>
        <v>0</v>
      </c>
      <c r="N214" s="285">
        <f>N215</f>
        <v>860</v>
      </c>
    </row>
    <row r="215" spans="1:14" ht="12.75">
      <c r="A215" s="76" t="s">
        <v>1138</v>
      </c>
      <c r="B215" s="3" t="s">
        <v>414</v>
      </c>
      <c r="C215" s="333" t="s">
        <v>686</v>
      </c>
      <c r="D215" s="319" t="s">
        <v>931</v>
      </c>
      <c r="E215" s="146" t="s">
        <v>616</v>
      </c>
      <c r="F215" s="146" t="s">
        <v>452</v>
      </c>
      <c r="G215" s="146" t="s">
        <v>96</v>
      </c>
      <c r="H215" s="146"/>
      <c r="I215" s="764"/>
      <c r="J215" s="270">
        <f>'Вед стр расх Пр.2'!G239</f>
        <v>2802.9</v>
      </c>
      <c r="K215" s="257">
        <v>495</v>
      </c>
      <c r="L215" s="156">
        <v>188</v>
      </c>
      <c r="M215" s="156">
        <v>0</v>
      </c>
      <c r="N215" s="286">
        <v>860</v>
      </c>
    </row>
    <row r="216" spans="1:14" ht="12.75" hidden="1">
      <c r="A216" s="179" t="s">
        <v>1139</v>
      </c>
      <c r="B216" s="306"/>
      <c r="C216" s="332" t="s">
        <v>475</v>
      </c>
      <c r="D216" s="323"/>
      <c r="E216" s="32" t="s">
        <v>486</v>
      </c>
      <c r="F216" s="32" t="s">
        <v>378</v>
      </c>
      <c r="G216" s="32" t="s">
        <v>474</v>
      </c>
      <c r="H216" s="32" t="s">
        <v>476</v>
      </c>
      <c r="I216" s="765"/>
      <c r="J216" s="224"/>
      <c r="K216" s="258"/>
      <c r="L216" s="211"/>
      <c r="M216" s="211"/>
      <c r="N216" s="246"/>
    </row>
    <row r="217" spans="1:14" ht="12.75" hidden="1">
      <c r="A217" s="184" t="s">
        <v>1097</v>
      </c>
      <c r="B217" s="87"/>
      <c r="C217" s="355" t="s">
        <v>455</v>
      </c>
      <c r="D217" s="26"/>
      <c r="E217" s="4" t="s">
        <v>486</v>
      </c>
      <c r="F217" s="4" t="s">
        <v>378</v>
      </c>
      <c r="G217" s="4" t="s">
        <v>474</v>
      </c>
      <c r="H217" s="4" t="s">
        <v>501</v>
      </c>
      <c r="I217" s="788"/>
      <c r="J217" s="224"/>
      <c r="K217" s="258"/>
      <c r="L217" s="211"/>
      <c r="M217" s="211"/>
      <c r="N217" s="246"/>
    </row>
    <row r="218" spans="1:14" ht="36" hidden="1">
      <c r="A218" s="183" t="s">
        <v>1055</v>
      </c>
      <c r="B218" s="307"/>
      <c r="C218" s="343" t="s">
        <v>1109</v>
      </c>
      <c r="D218" s="318"/>
      <c r="E218" s="84" t="s">
        <v>486</v>
      </c>
      <c r="F218" s="84" t="s">
        <v>97</v>
      </c>
      <c r="G218" s="84"/>
      <c r="H218" s="84"/>
      <c r="I218" s="774"/>
      <c r="J218" s="224"/>
      <c r="K218" s="258"/>
      <c r="L218" s="211"/>
      <c r="M218" s="211"/>
      <c r="N218" s="246"/>
    </row>
    <row r="219" spans="1:14" ht="12.75" hidden="1">
      <c r="A219" s="76" t="s">
        <v>718</v>
      </c>
      <c r="B219" s="307"/>
      <c r="C219" s="348" t="s">
        <v>539</v>
      </c>
      <c r="D219" s="321"/>
      <c r="E219" s="153" t="s">
        <v>486</v>
      </c>
      <c r="F219" s="153" t="s">
        <v>97</v>
      </c>
      <c r="G219" s="153" t="s">
        <v>484</v>
      </c>
      <c r="H219" s="153"/>
      <c r="I219" s="789"/>
      <c r="J219" s="224"/>
      <c r="K219" s="258"/>
      <c r="L219" s="211"/>
      <c r="M219" s="211"/>
      <c r="N219" s="246"/>
    </row>
    <row r="220" spans="1:14" ht="12.75" hidden="1">
      <c r="A220" s="185" t="s">
        <v>1101</v>
      </c>
      <c r="B220" s="306"/>
      <c r="C220" s="332" t="s">
        <v>475</v>
      </c>
      <c r="D220" s="323"/>
      <c r="E220" s="36" t="s">
        <v>486</v>
      </c>
      <c r="F220" s="36" t="s">
        <v>518</v>
      </c>
      <c r="G220" s="36" t="s">
        <v>484</v>
      </c>
      <c r="H220" s="36" t="s">
        <v>476</v>
      </c>
      <c r="I220" s="790"/>
      <c r="J220" s="224"/>
      <c r="K220" s="258"/>
      <c r="L220" s="211"/>
      <c r="M220" s="211"/>
      <c r="N220" s="246"/>
    </row>
    <row r="221" spans="1:14" ht="22.5" customHeight="1" hidden="1" thickBot="1">
      <c r="A221" s="186" t="s">
        <v>1097</v>
      </c>
      <c r="B221" s="309"/>
      <c r="C221" s="335" t="s">
        <v>1026</v>
      </c>
      <c r="D221" s="26"/>
      <c r="E221" s="4" t="s">
        <v>486</v>
      </c>
      <c r="F221" s="4" t="s">
        <v>483</v>
      </c>
      <c r="G221" s="4" t="s">
        <v>484</v>
      </c>
      <c r="H221" s="4" t="s">
        <v>501</v>
      </c>
      <c r="I221" s="788"/>
      <c r="J221" s="224"/>
      <c r="K221" s="258"/>
      <c r="L221" s="211"/>
      <c r="M221" s="211"/>
      <c r="N221" s="246"/>
    </row>
    <row r="222" spans="1:14" ht="32.25" hidden="1" thickBot="1">
      <c r="A222" s="70" t="s">
        <v>1053</v>
      </c>
      <c r="B222" s="308"/>
      <c r="C222" s="356" t="s">
        <v>468</v>
      </c>
      <c r="D222" s="324"/>
      <c r="E222" s="200" t="s">
        <v>98</v>
      </c>
      <c r="F222" s="200"/>
      <c r="G222" s="200"/>
      <c r="H222" s="200"/>
      <c r="I222" s="791"/>
      <c r="J222" s="224"/>
      <c r="K222" s="258"/>
      <c r="L222" s="211"/>
      <c r="M222" s="211"/>
      <c r="N222" s="246"/>
    </row>
    <row r="223" spans="1:14" ht="12.75" hidden="1">
      <c r="A223" s="182" t="s">
        <v>251</v>
      </c>
      <c r="B223" s="307"/>
      <c r="C223" s="352" t="s">
        <v>487</v>
      </c>
      <c r="D223" s="317"/>
      <c r="E223" s="86" t="s">
        <v>1140</v>
      </c>
      <c r="F223" s="86"/>
      <c r="G223" s="86"/>
      <c r="H223" s="86"/>
      <c r="I223" s="782"/>
      <c r="J223" s="224"/>
      <c r="K223" s="258"/>
      <c r="L223" s="211"/>
      <c r="M223" s="211"/>
      <c r="N223" s="246"/>
    </row>
    <row r="224" spans="1:14" ht="12.75" hidden="1">
      <c r="A224" s="188" t="s">
        <v>380</v>
      </c>
      <c r="B224" s="310"/>
      <c r="C224" s="332" t="s">
        <v>475</v>
      </c>
      <c r="D224" s="323"/>
      <c r="E224" s="36" t="s">
        <v>1140</v>
      </c>
      <c r="F224" s="36" t="s">
        <v>1141</v>
      </c>
      <c r="G224" s="36" t="s">
        <v>100</v>
      </c>
      <c r="H224" s="36" t="s">
        <v>476</v>
      </c>
      <c r="I224" s="790"/>
      <c r="J224" s="224"/>
      <c r="K224" s="258"/>
      <c r="L224" s="211"/>
      <c r="M224" s="211"/>
      <c r="N224" s="246"/>
    </row>
    <row r="225" spans="1:14" ht="12.75" hidden="1">
      <c r="A225" s="184" t="s">
        <v>1097</v>
      </c>
      <c r="B225" s="87"/>
      <c r="C225" s="335" t="s">
        <v>455</v>
      </c>
      <c r="D225" s="26"/>
      <c r="E225" s="4" t="s">
        <v>1140</v>
      </c>
      <c r="F225" s="4" t="s">
        <v>471</v>
      </c>
      <c r="G225" s="4" t="s">
        <v>100</v>
      </c>
      <c r="H225" s="4" t="s">
        <v>501</v>
      </c>
      <c r="I225" s="788"/>
      <c r="J225" s="224"/>
      <c r="K225" s="258"/>
      <c r="L225" s="211"/>
      <c r="M225" s="211"/>
      <c r="N225" s="246"/>
    </row>
    <row r="226" spans="1:14" ht="15" hidden="1">
      <c r="A226" s="189" t="s">
        <v>255</v>
      </c>
      <c r="B226" s="311"/>
      <c r="C226" s="336" t="s">
        <v>70</v>
      </c>
      <c r="D226" s="317"/>
      <c r="E226" s="86" t="s">
        <v>1142</v>
      </c>
      <c r="F226" s="86"/>
      <c r="G226" s="86"/>
      <c r="H226" s="86"/>
      <c r="I226" s="782"/>
      <c r="J226" s="224"/>
      <c r="K226" s="258"/>
      <c r="L226" s="211"/>
      <c r="M226" s="211"/>
      <c r="N226" s="246"/>
    </row>
    <row r="227" spans="1:14" ht="45">
      <c r="A227" s="189"/>
      <c r="B227" s="312" t="s">
        <v>1054</v>
      </c>
      <c r="C227" s="353" t="s">
        <v>619</v>
      </c>
      <c r="D227" s="359" t="s">
        <v>931</v>
      </c>
      <c r="E227" s="362" t="s">
        <v>620</v>
      </c>
      <c r="F227" s="360"/>
      <c r="G227" s="360"/>
      <c r="H227" s="360"/>
      <c r="I227" s="784"/>
      <c r="J227" s="272" t="e">
        <f>J228+J231</f>
        <v>#REF!</v>
      </c>
      <c r="K227" s="263">
        <f>K228+K231</f>
        <v>1099</v>
      </c>
      <c r="L227" s="245">
        <f>L228+L231</f>
        <v>957</v>
      </c>
      <c r="M227" s="245">
        <f>M228+M231</f>
        <v>447</v>
      </c>
      <c r="N227" s="291">
        <f>N228+N231</f>
        <v>503</v>
      </c>
    </row>
    <row r="228" spans="1:14" ht="15">
      <c r="A228" s="189"/>
      <c r="B228" s="313" t="s">
        <v>630</v>
      </c>
      <c r="C228" s="331" t="s">
        <v>1083</v>
      </c>
      <c r="D228" s="316" t="s">
        <v>931</v>
      </c>
      <c r="E228" s="31" t="s">
        <v>621</v>
      </c>
      <c r="F228" s="37"/>
      <c r="G228" s="37"/>
      <c r="H228" s="37"/>
      <c r="I228" s="785"/>
      <c r="J228" s="248">
        <f>J229</f>
        <v>12443.7</v>
      </c>
      <c r="K228" s="255">
        <f aca="true" t="shared" si="2" ref="K228:N229">K229</f>
        <v>849</v>
      </c>
      <c r="L228" s="116">
        <f t="shared" si="2"/>
        <v>707</v>
      </c>
      <c r="M228" s="116">
        <f t="shared" si="2"/>
        <v>197</v>
      </c>
      <c r="N228" s="284">
        <f t="shared" si="2"/>
        <v>253</v>
      </c>
    </row>
    <row r="229" spans="1:14" ht="34.5" customHeight="1">
      <c r="A229" s="189"/>
      <c r="B229" s="306" t="s">
        <v>239</v>
      </c>
      <c r="C229" s="348" t="s">
        <v>622</v>
      </c>
      <c r="D229" s="318" t="s">
        <v>931</v>
      </c>
      <c r="E229" s="84" t="s">
        <v>621</v>
      </c>
      <c r="F229" s="84" t="s">
        <v>453</v>
      </c>
      <c r="G229" s="86"/>
      <c r="H229" s="86"/>
      <c r="I229" s="782"/>
      <c r="J229" s="271">
        <f>J230</f>
        <v>12443.7</v>
      </c>
      <c r="K229" s="256">
        <f t="shared" si="2"/>
        <v>849</v>
      </c>
      <c r="L229" s="152">
        <f t="shared" si="2"/>
        <v>707</v>
      </c>
      <c r="M229" s="152">
        <f t="shared" si="2"/>
        <v>197</v>
      </c>
      <c r="N229" s="285">
        <f t="shared" si="2"/>
        <v>253</v>
      </c>
    </row>
    <row r="230" spans="1:14" ht="13.5" customHeight="1">
      <c r="A230" s="189"/>
      <c r="B230" s="3" t="s">
        <v>240</v>
      </c>
      <c r="C230" s="333" t="s">
        <v>686</v>
      </c>
      <c r="D230" s="319" t="s">
        <v>931</v>
      </c>
      <c r="E230" s="146" t="s">
        <v>621</v>
      </c>
      <c r="F230" s="146" t="s">
        <v>453</v>
      </c>
      <c r="G230" s="146" t="s">
        <v>96</v>
      </c>
      <c r="H230" s="86"/>
      <c r="I230" s="782"/>
      <c r="J230" s="270">
        <f>'Вед стр расх Пр.2'!G249</f>
        <v>12443.7</v>
      </c>
      <c r="K230" s="257">
        <v>849</v>
      </c>
      <c r="L230" s="156">
        <v>707</v>
      </c>
      <c r="M230" s="156">
        <v>197</v>
      </c>
      <c r="N230" s="286">
        <v>253</v>
      </c>
    </row>
    <row r="231" spans="1:14" ht="15">
      <c r="A231" s="189"/>
      <c r="B231" s="313" t="s">
        <v>631</v>
      </c>
      <c r="C231" s="331" t="s">
        <v>1084</v>
      </c>
      <c r="D231" s="316" t="s">
        <v>931</v>
      </c>
      <c r="E231" s="31" t="s">
        <v>1085</v>
      </c>
      <c r="F231" s="234"/>
      <c r="G231" s="234"/>
      <c r="H231" s="37"/>
      <c r="I231" s="785"/>
      <c r="J231" s="248" t="e">
        <f>J232</f>
        <v>#REF!</v>
      </c>
      <c r="K231" s="255">
        <f aca="true" t="shared" si="3" ref="K231:N232">K232</f>
        <v>250</v>
      </c>
      <c r="L231" s="116">
        <f t="shared" si="3"/>
        <v>250</v>
      </c>
      <c r="M231" s="116">
        <f t="shared" si="3"/>
        <v>250</v>
      </c>
      <c r="N231" s="284">
        <f t="shared" si="3"/>
        <v>250</v>
      </c>
    </row>
    <row r="232" spans="1:14" ht="24.75" customHeight="1">
      <c r="A232" s="187" t="s">
        <v>517</v>
      </c>
      <c r="B232" s="306" t="s">
        <v>826</v>
      </c>
      <c r="C232" s="348" t="s">
        <v>1086</v>
      </c>
      <c r="D232" s="318" t="s">
        <v>931</v>
      </c>
      <c r="E232" s="84" t="s">
        <v>1085</v>
      </c>
      <c r="F232" s="84" t="s">
        <v>1087</v>
      </c>
      <c r="G232" s="84"/>
      <c r="H232" s="84"/>
      <c r="I232" s="774"/>
      <c r="J232" s="271" t="e">
        <f>J233</f>
        <v>#REF!</v>
      </c>
      <c r="K232" s="256">
        <f t="shared" si="3"/>
        <v>250</v>
      </c>
      <c r="L232" s="152">
        <f t="shared" si="3"/>
        <v>250</v>
      </c>
      <c r="M232" s="152">
        <f t="shared" si="3"/>
        <v>250</v>
      </c>
      <c r="N232" s="285">
        <f t="shared" si="3"/>
        <v>250</v>
      </c>
    </row>
    <row r="233" spans="1:14" ht="12.75">
      <c r="A233" s="190" t="s">
        <v>384</v>
      </c>
      <c r="B233" s="3" t="s">
        <v>827</v>
      </c>
      <c r="C233" s="333" t="s">
        <v>686</v>
      </c>
      <c r="D233" s="319" t="s">
        <v>931</v>
      </c>
      <c r="E233" s="146" t="s">
        <v>1085</v>
      </c>
      <c r="F233" s="146" t="s">
        <v>1087</v>
      </c>
      <c r="G233" s="146" t="s">
        <v>96</v>
      </c>
      <c r="H233" s="154"/>
      <c r="I233" s="792"/>
      <c r="J233" s="270" t="e">
        <f>'Вед стр расх Пр.2'!#REF!</f>
        <v>#REF!</v>
      </c>
      <c r="K233" s="257">
        <v>250</v>
      </c>
      <c r="L233" s="156">
        <v>250</v>
      </c>
      <c r="M233" s="156">
        <v>250</v>
      </c>
      <c r="N233" s="286">
        <v>250</v>
      </c>
    </row>
    <row r="234" spans="1:14" ht="12.75" hidden="1">
      <c r="A234" s="191" t="s">
        <v>385</v>
      </c>
      <c r="B234" s="306"/>
      <c r="C234" s="348" t="s">
        <v>475</v>
      </c>
      <c r="D234" s="323"/>
      <c r="E234" s="36" t="s">
        <v>1142</v>
      </c>
      <c r="F234" s="36" t="s">
        <v>749</v>
      </c>
      <c r="G234" s="36" t="s">
        <v>100</v>
      </c>
      <c r="H234" s="36" t="s">
        <v>476</v>
      </c>
      <c r="I234" s="790"/>
      <c r="J234" s="224"/>
      <c r="K234" s="258"/>
      <c r="L234" s="211"/>
      <c r="M234" s="211"/>
      <c r="N234" s="246"/>
    </row>
    <row r="235" spans="1:14" ht="12.75" hidden="1">
      <c r="A235" s="192" t="s">
        <v>1097</v>
      </c>
      <c r="B235" s="67"/>
      <c r="C235" s="355" t="s">
        <v>455</v>
      </c>
      <c r="D235" s="26"/>
      <c r="E235" s="4" t="s">
        <v>1142</v>
      </c>
      <c r="F235" s="4" t="s">
        <v>749</v>
      </c>
      <c r="G235" s="4" t="s">
        <v>100</v>
      </c>
      <c r="H235" s="4" t="s">
        <v>501</v>
      </c>
      <c r="I235" s="788"/>
      <c r="J235" s="224"/>
      <c r="K235" s="258"/>
      <c r="L235" s="211"/>
      <c r="M235" s="211"/>
      <c r="N235" s="246"/>
    </row>
    <row r="236" spans="1:14" ht="16.5" hidden="1" thickBot="1">
      <c r="A236" s="70" t="s">
        <v>1054</v>
      </c>
      <c r="B236" s="308"/>
      <c r="C236" s="356" t="s">
        <v>744</v>
      </c>
      <c r="D236" s="324"/>
      <c r="E236" s="201" t="s">
        <v>745</v>
      </c>
      <c r="F236" s="202"/>
      <c r="G236" s="202"/>
      <c r="H236" s="202"/>
      <c r="I236" s="793"/>
      <c r="J236" s="224"/>
      <c r="K236" s="258"/>
      <c r="L236" s="211"/>
      <c r="M236" s="211"/>
      <c r="N236" s="246"/>
    </row>
    <row r="237" spans="1:14" ht="15.75" hidden="1">
      <c r="A237" s="71" t="s">
        <v>1137</v>
      </c>
      <c r="B237" s="308"/>
      <c r="C237" s="352" t="s">
        <v>746</v>
      </c>
      <c r="D237" s="317"/>
      <c r="E237" s="86" t="s">
        <v>747</v>
      </c>
      <c r="F237" s="86"/>
      <c r="G237" s="147"/>
      <c r="H237" s="86"/>
      <c r="I237" s="782"/>
      <c r="J237" s="224"/>
      <c r="K237" s="258"/>
      <c r="L237" s="211"/>
      <c r="M237" s="211"/>
      <c r="N237" s="246"/>
    </row>
    <row r="238" spans="1:14" ht="27.75" customHeight="1">
      <c r="A238" s="71"/>
      <c r="B238" s="312" t="s">
        <v>743</v>
      </c>
      <c r="C238" s="353" t="s">
        <v>1088</v>
      </c>
      <c r="D238" s="359" t="s">
        <v>931</v>
      </c>
      <c r="E238" s="362" t="s">
        <v>1089</v>
      </c>
      <c r="F238" s="360"/>
      <c r="G238" s="362"/>
      <c r="H238" s="360"/>
      <c r="I238" s="784"/>
      <c r="J238" s="272" t="e">
        <f>J239</f>
        <v>#REF!</v>
      </c>
      <c r="K238" s="263">
        <f aca="true" t="shared" si="4" ref="K238:N240">K239</f>
        <v>0</v>
      </c>
      <c r="L238" s="245">
        <f t="shared" si="4"/>
        <v>599</v>
      </c>
      <c r="M238" s="245">
        <f t="shared" si="4"/>
        <v>0</v>
      </c>
      <c r="N238" s="291">
        <f t="shared" si="4"/>
        <v>0</v>
      </c>
    </row>
    <row r="239" spans="1:14" ht="15.75">
      <c r="A239" s="71"/>
      <c r="B239" s="313" t="s">
        <v>241</v>
      </c>
      <c r="C239" s="357" t="s">
        <v>1092</v>
      </c>
      <c r="D239" s="316" t="s">
        <v>931</v>
      </c>
      <c r="E239" s="31" t="s">
        <v>1090</v>
      </c>
      <c r="F239" s="37"/>
      <c r="G239" s="31"/>
      <c r="H239" s="37"/>
      <c r="I239" s="785"/>
      <c r="J239" s="248" t="e">
        <f>J240</f>
        <v>#REF!</v>
      </c>
      <c r="K239" s="255">
        <f t="shared" si="4"/>
        <v>0</v>
      </c>
      <c r="L239" s="116">
        <f t="shared" si="4"/>
        <v>599</v>
      </c>
      <c r="M239" s="116">
        <f t="shared" si="4"/>
        <v>0</v>
      </c>
      <c r="N239" s="284">
        <f t="shared" si="4"/>
        <v>0</v>
      </c>
    </row>
    <row r="240" spans="1:14" ht="33" customHeight="1">
      <c r="A240" s="72" t="s">
        <v>480</v>
      </c>
      <c r="B240" s="306" t="s">
        <v>242</v>
      </c>
      <c r="C240" s="348" t="s">
        <v>1091</v>
      </c>
      <c r="D240" s="318" t="s">
        <v>931</v>
      </c>
      <c r="E240" s="84" t="s">
        <v>1090</v>
      </c>
      <c r="F240" s="85" t="s">
        <v>454</v>
      </c>
      <c r="G240" s="85"/>
      <c r="H240" s="84"/>
      <c r="I240" s="774"/>
      <c r="J240" s="271" t="e">
        <f>J241</f>
        <v>#REF!</v>
      </c>
      <c r="K240" s="256">
        <f t="shared" si="4"/>
        <v>0</v>
      </c>
      <c r="L240" s="152">
        <f t="shared" si="4"/>
        <v>599</v>
      </c>
      <c r="M240" s="152">
        <f t="shared" si="4"/>
        <v>0</v>
      </c>
      <c r="N240" s="285">
        <f t="shared" si="4"/>
        <v>0</v>
      </c>
    </row>
    <row r="241" spans="1:14" ht="12.75">
      <c r="A241" s="73" t="s">
        <v>379</v>
      </c>
      <c r="B241" s="3" t="s">
        <v>243</v>
      </c>
      <c r="C241" s="333" t="s">
        <v>686</v>
      </c>
      <c r="D241" s="319" t="s">
        <v>931</v>
      </c>
      <c r="E241" s="146" t="s">
        <v>1090</v>
      </c>
      <c r="F241" s="146" t="s">
        <v>454</v>
      </c>
      <c r="G241" s="146" t="s">
        <v>96</v>
      </c>
      <c r="H241" s="154"/>
      <c r="I241" s="792"/>
      <c r="J241" s="270" t="e">
        <f>'Вед стр расх Пр.2'!#REF!</f>
        <v>#REF!</v>
      </c>
      <c r="K241" s="257">
        <v>0</v>
      </c>
      <c r="L241" s="156">
        <v>599</v>
      </c>
      <c r="M241" s="156">
        <v>0</v>
      </c>
      <c r="N241" s="286">
        <v>0</v>
      </c>
    </row>
    <row r="242" spans="1:14" ht="12.75" hidden="1">
      <c r="A242" s="74" t="s">
        <v>69</v>
      </c>
      <c r="B242" s="67"/>
      <c r="C242" s="348" t="s">
        <v>475</v>
      </c>
      <c r="D242" s="323"/>
      <c r="E242" s="36" t="s">
        <v>747</v>
      </c>
      <c r="F242" s="33" t="s">
        <v>748</v>
      </c>
      <c r="G242" s="33">
        <v>455</v>
      </c>
      <c r="H242" s="36" t="s">
        <v>476</v>
      </c>
      <c r="I242" s="790"/>
      <c r="J242" s="224"/>
      <c r="K242" s="258"/>
      <c r="L242" s="211"/>
      <c r="M242" s="211"/>
      <c r="N242" s="246"/>
    </row>
    <row r="243" spans="1:14" ht="12.75" hidden="1">
      <c r="A243" s="75" t="s">
        <v>1097</v>
      </c>
      <c r="B243" s="87"/>
      <c r="C243" s="355" t="s">
        <v>455</v>
      </c>
      <c r="D243" s="26"/>
      <c r="E243" s="4" t="s">
        <v>747</v>
      </c>
      <c r="F243" s="34" t="s">
        <v>748</v>
      </c>
      <c r="G243" s="34">
        <v>455</v>
      </c>
      <c r="H243" s="4" t="s">
        <v>501</v>
      </c>
      <c r="I243" s="788"/>
      <c r="J243" s="224"/>
      <c r="K243" s="258"/>
      <c r="L243" s="211"/>
      <c r="M243" s="211"/>
      <c r="N243" s="246"/>
    </row>
    <row r="244" spans="1:14" ht="17.25" customHeight="1" hidden="1" thickBot="1">
      <c r="A244" s="70" t="s">
        <v>743</v>
      </c>
      <c r="B244" s="308"/>
      <c r="C244" s="356" t="s">
        <v>469</v>
      </c>
      <c r="D244" s="324"/>
      <c r="E244" s="201" t="s">
        <v>531</v>
      </c>
      <c r="F244" s="202"/>
      <c r="G244" s="202"/>
      <c r="H244" s="202"/>
      <c r="I244" s="793"/>
      <c r="J244" s="224"/>
      <c r="K244" s="258"/>
      <c r="L244" s="211"/>
      <c r="M244" s="211"/>
      <c r="N244" s="246"/>
    </row>
    <row r="245" spans="1:14" ht="27" customHeight="1" hidden="1" thickBot="1">
      <c r="A245" s="71" t="s">
        <v>1137</v>
      </c>
      <c r="B245" s="308"/>
      <c r="C245" s="336" t="s">
        <v>532</v>
      </c>
      <c r="D245" s="317"/>
      <c r="E245" s="86" t="s">
        <v>101</v>
      </c>
      <c r="F245" s="155"/>
      <c r="G245" s="155"/>
      <c r="H245" s="86"/>
      <c r="I245" s="782"/>
      <c r="J245" s="224"/>
      <c r="K245" s="258"/>
      <c r="L245" s="211"/>
      <c r="M245" s="211"/>
      <c r="N245" s="246"/>
    </row>
    <row r="246" spans="1:14" ht="63" customHeight="1" hidden="1" thickBot="1">
      <c r="A246" s="72" t="s">
        <v>480</v>
      </c>
      <c r="B246" s="307"/>
      <c r="C246" s="339" t="s">
        <v>815</v>
      </c>
      <c r="D246" s="318"/>
      <c r="E246" s="84" t="s">
        <v>101</v>
      </c>
      <c r="F246" s="85" t="s">
        <v>689</v>
      </c>
      <c r="G246" s="85"/>
      <c r="H246" s="84"/>
      <c r="I246" s="774"/>
      <c r="J246" s="224"/>
      <c r="K246" s="258"/>
      <c r="L246" s="211"/>
      <c r="M246" s="211"/>
      <c r="N246" s="246"/>
    </row>
    <row r="247" spans="1:14" ht="15" customHeight="1">
      <c r="A247" s="193"/>
      <c r="B247" s="312" t="s">
        <v>284</v>
      </c>
      <c r="C247" s="358" t="s">
        <v>469</v>
      </c>
      <c r="D247" s="359" t="s">
        <v>931</v>
      </c>
      <c r="E247" s="360" t="s">
        <v>531</v>
      </c>
      <c r="F247" s="361"/>
      <c r="G247" s="361"/>
      <c r="H247" s="360"/>
      <c r="I247" s="784"/>
      <c r="J247" s="272">
        <f>J248</f>
        <v>11241.900000000001</v>
      </c>
      <c r="K247" s="263">
        <f>K248</f>
        <v>1742.6</v>
      </c>
      <c r="L247" s="245">
        <f>L248</f>
        <v>1787.8</v>
      </c>
      <c r="M247" s="245">
        <f>M248</f>
        <v>1802.7</v>
      </c>
      <c r="N247" s="291">
        <f>N248</f>
        <v>1802.7</v>
      </c>
    </row>
    <row r="248" spans="1:14" ht="15" customHeight="1">
      <c r="A248" s="193"/>
      <c r="B248" s="313" t="s">
        <v>820</v>
      </c>
      <c r="C248" s="337" t="s">
        <v>1093</v>
      </c>
      <c r="D248" s="316" t="s">
        <v>931</v>
      </c>
      <c r="E248" s="37" t="s">
        <v>101</v>
      </c>
      <c r="F248" s="238"/>
      <c r="G248" s="238"/>
      <c r="H248" s="239"/>
      <c r="I248" s="773"/>
      <c r="J248" s="248">
        <f>J249</f>
        <v>11241.900000000001</v>
      </c>
      <c r="K248" s="255">
        <f>K249</f>
        <v>1742.6</v>
      </c>
      <c r="L248" s="116">
        <f>L250+L255</f>
        <v>1787.8</v>
      </c>
      <c r="M248" s="116">
        <f>M250+M255</f>
        <v>1802.7</v>
      </c>
      <c r="N248" s="284">
        <f>N250+N255</f>
        <v>1802.7</v>
      </c>
    </row>
    <row r="249" spans="1:14" ht="27.75" customHeight="1">
      <c r="A249" s="193"/>
      <c r="B249" s="307" t="s">
        <v>821</v>
      </c>
      <c r="C249" s="332" t="s">
        <v>51</v>
      </c>
      <c r="D249" s="317" t="s">
        <v>931</v>
      </c>
      <c r="E249" s="86" t="s">
        <v>101</v>
      </c>
      <c r="F249" s="155" t="s">
        <v>472</v>
      </c>
      <c r="G249" s="155"/>
      <c r="H249" s="86"/>
      <c r="I249" s="782"/>
      <c r="J249" s="271">
        <f>J250+J255</f>
        <v>11241.900000000001</v>
      </c>
      <c r="K249" s="256">
        <f>K250+K255</f>
        <v>1742.6</v>
      </c>
      <c r="L249" s="256">
        <f>L250+L255</f>
        <v>1787.8</v>
      </c>
      <c r="M249" s="256">
        <f>M250+M255</f>
        <v>1802.7</v>
      </c>
      <c r="N249" s="256">
        <f>N250+N255</f>
        <v>1802.7</v>
      </c>
    </row>
    <row r="250" spans="1:14" ht="37.5" customHeight="1">
      <c r="A250" s="193"/>
      <c r="B250" s="306" t="s">
        <v>822</v>
      </c>
      <c r="C250" s="332" t="s">
        <v>52</v>
      </c>
      <c r="D250" s="318" t="s">
        <v>931</v>
      </c>
      <c r="E250" s="84" t="s">
        <v>101</v>
      </c>
      <c r="F250" s="85" t="s">
        <v>53</v>
      </c>
      <c r="G250" s="85"/>
      <c r="H250" s="84"/>
      <c r="I250" s="774"/>
      <c r="J250" s="271">
        <f>J251</f>
        <v>8826.6</v>
      </c>
      <c r="K250" s="256">
        <f>K251</f>
        <v>1470</v>
      </c>
      <c r="L250" s="152">
        <f>L251</f>
        <v>1500</v>
      </c>
      <c r="M250" s="152">
        <f>M251</f>
        <v>1515</v>
      </c>
      <c r="N250" s="285">
        <f>N251</f>
        <v>1515</v>
      </c>
    </row>
    <row r="251" spans="1:14" ht="25.5" customHeight="1">
      <c r="A251" s="193"/>
      <c r="B251" s="3" t="s">
        <v>57</v>
      </c>
      <c r="C251" s="333" t="s">
        <v>50</v>
      </c>
      <c r="D251" s="319" t="s">
        <v>931</v>
      </c>
      <c r="E251" s="154" t="s">
        <v>101</v>
      </c>
      <c r="F251" s="34" t="s">
        <v>53</v>
      </c>
      <c r="G251" s="157">
        <v>598</v>
      </c>
      <c r="H251" s="84"/>
      <c r="I251" s="774"/>
      <c r="J251" s="270">
        <f>'Вед стр расх Пр.2'!G267</f>
        <v>8826.6</v>
      </c>
      <c r="K251" s="257">
        <v>1470</v>
      </c>
      <c r="L251" s="156">
        <v>1500</v>
      </c>
      <c r="M251" s="156">
        <v>1515</v>
      </c>
      <c r="N251" s="286">
        <v>1515</v>
      </c>
    </row>
    <row r="252" spans="1:14" ht="12.75" hidden="1">
      <c r="A252" s="193"/>
      <c r="B252" s="67"/>
      <c r="C252" s="332" t="s">
        <v>475</v>
      </c>
      <c r="D252" s="323"/>
      <c r="E252" s="36" t="s">
        <v>101</v>
      </c>
      <c r="F252" s="33" t="s">
        <v>689</v>
      </c>
      <c r="G252" s="33">
        <v>482</v>
      </c>
      <c r="H252" s="36" t="s">
        <v>476</v>
      </c>
      <c r="I252" s="790"/>
      <c r="J252" s="224"/>
      <c r="K252" s="260"/>
      <c r="L252" s="229"/>
      <c r="M252" s="229"/>
      <c r="N252" s="288"/>
    </row>
    <row r="253" spans="1:14" ht="12.75" hidden="1">
      <c r="A253" s="167" t="s">
        <v>381</v>
      </c>
      <c r="B253" s="7"/>
      <c r="C253" s="334" t="s">
        <v>497</v>
      </c>
      <c r="D253" s="323"/>
      <c r="E253" s="32" t="s">
        <v>101</v>
      </c>
      <c r="F253" s="32" t="s">
        <v>689</v>
      </c>
      <c r="G253" s="32" t="s">
        <v>1007</v>
      </c>
      <c r="H253" s="32" t="s">
        <v>726</v>
      </c>
      <c r="I253" s="765"/>
      <c r="J253" s="224"/>
      <c r="K253" s="264"/>
      <c r="L253" s="114"/>
      <c r="M253" s="114"/>
      <c r="N253" s="292"/>
    </row>
    <row r="254" spans="1:14" ht="12.75" hidden="1">
      <c r="A254" s="194" t="s">
        <v>1097</v>
      </c>
      <c r="B254" s="87"/>
      <c r="C254" s="341" t="s">
        <v>263</v>
      </c>
      <c r="D254" s="26"/>
      <c r="E254" s="4" t="s">
        <v>101</v>
      </c>
      <c r="F254" s="4" t="s">
        <v>689</v>
      </c>
      <c r="G254" s="4" t="s">
        <v>1007</v>
      </c>
      <c r="H254" s="4" t="s">
        <v>95</v>
      </c>
      <c r="I254" s="788"/>
      <c r="J254" s="224"/>
      <c r="K254" s="258"/>
      <c r="L254" s="211"/>
      <c r="M254" s="211"/>
      <c r="N254" s="246"/>
    </row>
    <row r="255" spans="1:14" ht="15.75" customHeight="1">
      <c r="A255" s="72" t="s">
        <v>464</v>
      </c>
      <c r="B255" s="306" t="s">
        <v>56</v>
      </c>
      <c r="C255" s="332" t="s">
        <v>54</v>
      </c>
      <c r="D255" s="318" t="s">
        <v>931</v>
      </c>
      <c r="E255" s="84" t="s">
        <v>101</v>
      </c>
      <c r="F255" s="85" t="s">
        <v>55</v>
      </c>
      <c r="G255" s="85"/>
      <c r="H255" s="84"/>
      <c r="I255" s="774"/>
      <c r="J255" s="271">
        <f>J256</f>
        <v>2415.3</v>
      </c>
      <c r="K255" s="256">
        <f>K256</f>
        <v>272.6</v>
      </c>
      <c r="L255" s="256">
        <f>L256</f>
        <v>287.8</v>
      </c>
      <c r="M255" s="256">
        <f>M256</f>
        <v>287.7</v>
      </c>
      <c r="N255" s="256">
        <f>N256</f>
        <v>287.7</v>
      </c>
    </row>
    <row r="256" spans="1:14" ht="24.75" customHeight="1" thickBot="1">
      <c r="A256" s="379"/>
      <c r="B256" s="15" t="s">
        <v>58</v>
      </c>
      <c r="C256" s="333" t="s">
        <v>50</v>
      </c>
      <c r="D256" s="327" t="s">
        <v>931</v>
      </c>
      <c r="E256" s="293" t="s">
        <v>101</v>
      </c>
      <c r="F256" s="38" t="s">
        <v>55</v>
      </c>
      <c r="G256" s="294">
        <v>598</v>
      </c>
      <c r="H256" s="293"/>
      <c r="I256" s="794"/>
      <c r="J256" s="273">
        <f>'Вед стр расх Пр.2'!G272</f>
        <v>2415.3</v>
      </c>
      <c r="K256" s="295">
        <v>272.6</v>
      </c>
      <c r="L256" s="296">
        <v>287.8</v>
      </c>
      <c r="M256" s="296">
        <v>287.7</v>
      </c>
      <c r="N256" s="297">
        <v>287.7</v>
      </c>
    </row>
    <row r="257" spans="1:14" ht="16.5" thickBot="1">
      <c r="A257" s="314" t="s">
        <v>1138</v>
      </c>
      <c r="B257" s="15"/>
      <c r="C257" s="385" t="s">
        <v>533</v>
      </c>
      <c r="D257" s="381"/>
      <c r="E257" s="382"/>
      <c r="F257" s="383"/>
      <c r="G257" s="384"/>
      <c r="H257" s="382"/>
      <c r="I257" s="795"/>
      <c r="J257" s="386" t="e">
        <f>J23</f>
        <v>#REF!</v>
      </c>
      <c r="K257" s="387">
        <f>K23</f>
        <v>7372.6</v>
      </c>
      <c r="L257" s="387">
        <f>L23</f>
        <v>19287.3</v>
      </c>
      <c r="M257" s="387">
        <f>M23</f>
        <v>28978.54</v>
      </c>
      <c r="N257" s="387">
        <f>N23</f>
        <v>7961.599999999999</v>
      </c>
    </row>
    <row r="258" spans="1:14" ht="12.75" hidden="1">
      <c r="A258" s="74" t="s">
        <v>248</v>
      </c>
      <c r="B258" s="274"/>
      <c r="C258" s="275" t="s">
        <v>495</v>
      </c>
      <c r="D258" s="276"/>
      <c r="E258" s="277" t="s">
        <v>101</v>
      </c>
      <c r="F258" s="278" t="s">
        <v>690</v>
      </c>
      <c r="G258" s="278">
        <v>755</v>
      </c>
      <c r="H258" s="277" t="s">
        <v>477</v>
      </c>
      <c r="I258" s="796"/>
      <c r="J258" s="265">
        <f aca="true" t="shared" si="5" ref="J258:J276">SUM(K258:N258)</f>
        <v>0</v>
      </c>
      <c r="K258" s="279"/>
      <c r="L258" s="279"/>
      <c r="M258" s="279"/>
      <c r="N258" s="279"/>
    </row>
    <row r="259" spans="1:14" ht="23.25" hidden="1" thickBot="1">
      <c r="A259" s="82" t="s">
        <v>1097</v>
      </c>
      <c r="B259" s="205"/>
      <c r="C259" s="206" t="s">
        <v>102</v>
      </c>
      <c r="D259" s="27"/>
      <c r="E259" s="14" t="s">
        <v>101</v>
      </c>
      <c r="F259" s="14" t="s">
        <v>690</v>
      </c>
      <c r="G259" s="14" t="s">
        <v>529</v>
      </c>
      <c r="H259" s="14" t="s">
        <v>530</v>
      </c>
      <c r="I259" s="797"/>
      <c r="J259" s="224">
        <f t="shared" si="5"/>
        <v>0</v>
      </c>
      <c r="K259" s="221"/>
      <c r="L259" s="221"/>
      <c r="M259" s="221"/>
      <c r="N259" s="221"/>
    </row>
    <row r="260" spans="1:14" ht="21" customHeight="1" hidden="1" thickBot="1">
      <c r="A260" s="195"/>
      <c r="B260" s="207"/>
      <c r="C260" s="210" t="s">
        <v>533</v>
      </c>
      <c r="D260" s="208"/>
      <c r="E260" s="209"/>
      <c r="F260" s="209"/>
      <c r="G260" s="209"/>
      <c r="H260" s="209"/>
      <c r="I260" s="798"/>
      <c r="J260" s="224">
        <f t="shared" si="5"/>
        <v>0</v>
      </c>
      <c r="K260" s="222"/>
      <c r="L260" s="222"/>
      <c r="M260" s="222"/>
      <c r="N260" s="222"/>
    </row>
    <row r="261" spans="3:14" ht="12.75" hidden="1">
      <c r="C261" t="s">
        <v>155</v>
      </c>
      <c r="J261" s="224">
        <f t="shared" si="5"/>
        <v>0</v>
      </c>
      <c r="K261" s="43"/>
      <c r="L261" s="43"/>
      <c r="M261" s="43"/>
      <c r="N261" s="43"/>
    </row>
    <row r="262" spans="3:14" ht="12.75" hidden="1">
      <c r="C262" s="28" t="s">
        <v>114</v>
      </c>
      <c r="D262" s="28"/>
      <c r="E262" s="28"/>
      <c r="F262" s="28"/>
      <c r="G262" s="28"/>
      <c r="H262" s="28"/>
      <c r="I262" s="28"/>
      <c r="J262" s="224">
        <f t="shared" si="5"/>
        <v>0</v>
      </c>
      <c r="K262" s="28"/>
      <c r="L262" s="28"/>
      <c r="M262" s="28"/>
      <c r="N262" s="28"/>
    </row>
    <row r="263" spans="3:10" ht="12.75" hidden="1">
      <c r="C263" t="s">
        <v>154</v>
      </c>
      <c r="J263" s="224">
        <f t="shared" si="5"/>
        <v>0</v>
      </c>
    </row>
    <row r="264" spans="3:10" ht="12.75" hidden="1">
      <c r="C264" t="s">
        <v>113</v>
      </c>
      <c r="J264" s="224">
        <f t="shared" si="5"/>
        <v>0</v>
      </c>
    </row>
    <row r="265" spans="3:10" ht="12.75" hidden="1">
      <c r="C265" t="s">
        <v>112</v>
      </c>
      <c r="J265" s="224">
        <f t="shared" si="5"/>
        <v>0</v>
      </c>
    </row>
    <row r="266" ht="12.75" hidden="1">
      <c r="J266" s="224">
        <f t="shared" si="5"/>
        <v>0</v>
      </c>
    </row>
    <row r="267" spans="3:14" ht="12.75" hidden="1">
      <c r="C267" s="144" t="s">
        <v>117</v>
      </c>
      <c r="D267" s="108"/>
      <c r="E267" s="108"/>
      <c r="F267" s="108"/>
      <c r="G267" s="108"/>
      <c r="H267" s="108"/>
      <c r="I267" s="43"/>
      <c r="J267" s="224">
        <f t="shared" si="5"/>
        <v>0</v>
      </c>
      <c r="K267" s="108"/>
      <c r="L267" s="108"/>
      <c r="M267" s="108"/>
      <c r="N267" s="108"/>
    </row>
    <row r="268" spans="3:14" ht="12.75" hidden="1">
      <c r="C268" s="140" t="s">
        <v>115</v>
      </c>
      <c r="D268" s="43"/>
      <c r="E268" s="43"/>
      <c r="F268" s="43" t="e">
        <f>#REF!-#REF!</f>
        <v>#REF!</v>
      </c>
      <c r="G268" s="43"/>
      <c r="H268" s="43"/>
      <c r="I268" s="43"/>
      <c r="J268" s="224">
        <f t="shared" si="5"/>
        <v>0</v>
      </c>
      <c r="K268" s="43"/>
      <c r="L268" s="43"/>
      <c r="M268" s="43"/>
      <c r="N268" s="43"/>
    </row>
    <row r="269" spans="3:14" ht="13.5" hidden="1" thickBot="1">
      <c r="C269" s="141" t="s">
        <v>111</v>
      </c>
      <c r="D269" s="142"/>
      <c r="E269" s="142"/>
      <c r="F269" s="43" t="e">
        <f>#REF!-#REF!</f>
        <v>#REF!</v>
      </c>
      <c r="G269" s="142"/>
      <c r="H269" s="142"/>
      <c r="I269" s="43"/>
      <c r="J269" s="224">
        <f t="shared" si="5"/>
        <v>0</v>
      </c>
      <c r="K269" s="142"/>
      <c r="L269" s="142"/>
      <c r="M269" s="142"/>
      <c r="N269" s="142"/>
    </row>
    <row r="270" spans="3:14" ht="12.75" hidden="1">
      <c r="C270" s="144" t="s">
        <v>116</v>
      </c>
      <c r="D270" s="108"/>
      <c r="E270" s="108"/>
      <c r="F270" s="108"/>
      <c r="G270" s="108"/>
      <c r="H270" s="108"/>
      <c r="I270" s="43"/>
      <c r="J270" s="224">
        <f t="shared" si="5"/>
        <v>0</v>
      </c>
      <c r="K270" s="108"/>
      <c r="L270" s="108"/>
      <c r="M270" s="108"/>
      <c r="N270" s="108"/>
    </row>
    <row r="271" spans="3:14" ht="12.75" hidden="1">
      <c r="C271" s="140" t="s">
        <v>115</v>
      </c>
      <c r="D271" s="43"/>
      <c r="E271" s="43"/>
      <c r="F271" s="138" t="e">
        <f>#REF!-#REF!</f>
        <v>#REF!</v>
      </c>
      <c r="G271" s="43"/>
      <c r="H271" s="43"/>
      <c r="I271" s="43"/>
      <c r="J271" s="224">
        <f t="shared" si="5"/>
        <v>0</v>
      </c>
      <c r="K271" s="138"/>
      <c r="L271" s="138"/>
      <c r="M271" s="138"/>
      <c r="N271" s="138"/>
    </row>
    <row r="272" spans="3:14" ht="13.5" hidden="1" thickBot="1">
      <c r="C272" s="141" t="s">
        <v>111</v>
      </c>
      <c r="D272" s="142"/>
      <c r="E272" s="142"/>
      <c r="F272" s="143" t="e">
        <f>#REF!-#REF!</f>
        <v>#REF!</v>
      </c>
      <c r="G272" s="142"/>
      <c r="H272" s="142"/>
      <c r="I272" s="43"/>
      <c r="J272" s="224">
        <f t="shared" si="5"/>
        <v>0</v>
      </c>
      <c r="K272" s="143"/>
      <c r="L272" s="143"/>
      <c r="M272" s="143"/>
      <c r="N272" s="143"/>
    </row>
    <row r="273" spans="10:14" ht="12.75" hidden="1">
      <c r="J273" s="224">
        <f t="shared" si="5"/>
        <v>0</v>
      </c>
      <c r="K273" s="139"/>
      <c r="L273" s="139"/>
      <c r="M273" s="139"/>
      <c r="N273" s="139"/>
    </row>
    <row r="274" spans="3:10" ht="12.75" hidden="1">
      <c r="C274" t="s">
        <v>567</v>
      </c>
      <c r="J274" s="224">
        <f t="shared" si="5"/>
        <v>0</v>
      </c>
    </row>
    <row r="275" spans="3:10" ht="12.75" hidden="1">
      <c r="C275" t="s">
        <v>568</v>
      </c>
      <c r="J275" s="224">
        <f t="shared" si="5"/>
        <v>0</v>
      </c>
    </row>
    <row r="276" spans="3:10" ht="12.75" hidden="1">
      <c r="C276" t="s">
        <v>569</v>
      </c>
      <c r="J276" s="380">
        <f t="shared" si="5"/>
        <v>0</v>
      </c>
    </row>
    <row r="277" spans="2:14" ht="12.75">
      <c r="B277" s="43"/>
      <c r="C277" s="43"/>
      <c r="D277" s="43"/>
      <c r="E277" s="43"/>
      <c r="F277" s="43"/>
      <c r="G277" s="43"/>
      <c r="H277" s="43"/>
      <c r="I277" s="43"/>
      <c r="J277" s="378"/>
      <c r="K277" s="43"/>
      <c r="L277" s="43"/>
      <c r="M277" s="43"/>
      <c r="N277" s="43"/>
    </row>
  </sheetData>
  <sheetProtection/>
  <mergeCells count="16">
    <mergeCell ref="C1:J1"/>
    <mergeCell ref="C2:J2"/>
    <mergeCell ref="C3:J3"/>
    <mergeCell ref="D11:J11"/>
    <mergeCell ref="C6:J6"/>
    <mergeCell ref="C7:J7"/>
    <mergeCell ref="C8:J8"/>
    <mergeCell ref="C9:J9"/>
    <mergeCell ref="C10:J10"/>
    <mergeCell ref="C18:J18"/>
    <mergeCell ref="B13:J13"/>
    <mergeCell ref="B12:J12"/>
    <mergeCell ref="C15:J15"/>
    <mergeCell ref="B17:J17"/>
    <mergeCell ref="B16:J16"/>
    <mergeCell ref="C14:J14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1"/>
  <sheetViews>
    <sheetView zoomScalePageLayoutView="0" workbookViewId="0" topLeftCell="A4">
      <selection activeCell="N235" sqref="N235"/>
    </sheetView>
  </sheetViews>
  <sheetFormatPr defaultColWidth="9.00390625" defaultRowHeight="12.75"/>
  <cols>
    <col min="1" max="1" width="42.75390625" style="0" customWidth="1"/>
    <col min="2" max="2" width="5.125" style="0" customWidth="1"/>
    <col min="3" max="3" width="6.625" style="0" customWidth="1"/>
    <col min="4" max="4" width="9.875" style="0" customWidth="1"/>
    <col min="5" max="5" width="4.125" style="0" customWidth="1"/>
    <col min="6" max="6" width="6.25390625" style="0" hidden="1" customWidth="1"/>
    <col min="7" max="7" width="11.00390625" style="0" customWidth="1"/>
    <col min="8" max="8" width="10.625" style="0" customWidth="1"/>
    <col min="9" max="9" width="6.375" style="0" customWidth="1"/>
    <col min="10" max="10" width="10.75390625" style="0" hidden="1" customWidth="1"/>
    <col min="11" max="11" width="10.00390625" style="0" hidden="1" customWidth="1"/>
    <col min="12" max="13" width="9.625" style="0" bestFit="1" customWidth="1"/>
  </cols>
  <sheetData>
    <row r="1" spans="4:11" ht="15.75" customHeight="1" hidden="1">
      <c r="D1" s="1195"/>
      <c r="E1" s="1195"/>
      <c r="F1" s="1195"/>
      <c r="G1" s="1195"/>
      <c r="H1" s="1195"/>
      <c r="I1" s="1195"/>
      <c r="J1" s="1195"/>
      <c r="K1" s="1195"/>
    </row>
    <row r="2" spans="4:11" ht="18.75" customHeight="1" hidden="1">
      <c r="D2" s="1195"/>
      <c r="E2" s="1195"/>
      <c r="F2" s="1195"/>
      <c r="G2" s="1195"/>
      <c r="H2" s="1195"/>
      <c r="I2" s="1195"/>
      <c r="J2" s="1195"/>
      <c r="K2" s="1195"/>
    </row>
    <row r="3" spans="4:11" ht="19.5" customHeight="1" hidden="1">
      <c r="D3" s="1195"/>
      <c r="E3" s="1195"/>
      <c r="F3" s="1195"/>
      <c r="G3" s="1195"/>
      <c r="H3" s="1195"/>
      <c r="I3" s="1195"/>
      <c r="J3" s="1195"/>
      <c r="K3" s="1195"/>
    </row>
    <row r="4" spans="1:11" ht="15.75">
      <c r="A4" s="1216" t="s">
        <v>1028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</row>
    <row r="5" spans="1:11" ht="15.75">
      <c r="A5" s="1216" t="s">
        <v>1129</v>
      </c>
      <c r="B5" s="1216"/>
      <c r="C5" s="1216"/>
      <c r="D5" s="1216"/>
      <c r="E5" s="1216"/>
      <c r="F5" s="1216"/>
      <c r="G5" s="1216"/>
      <c r="H5" s="1216"/>
      <c r="I5" s="1216"/>
      <c r="J5" s="1216"/>
      <c r="K5" s="1216"/>
    </row>
    <row r="6" spans="1:11" ht="15" hidden="1">
      <c r="A6" s="400"/>
      <c r="B6" s="400"/>
      <c r="C6" s="400"/>
      <c r="D6" s="400"/>
      <c r="E6" s="400"/>
      <c r="F6" s="400"/>
      <c r="G6" s="1213" t="s">
        <v>658</v>
      </c>
      <c r="H6" s="1213"/>
      <c r="I6" s="1213"/>
      <c r="J6" s="1213"/>
      <c r="K6" s="1213"/>
    </row>
    <row r="7" spans="1:11" ht="16.5" thickBot="1">
      <c r="A7" s="1216" t="s">
        <v>1339</v>
      </c>
      <c r="B7" s="1216"/>
      <c r="C7" s="1216"/>
      <c r="D7" s="1216"/>
      <c r="E7" s="1216"/>
      <c r="F7" s="1216"/>
      <c r="G7" s="1216"/>
      <c r="H7" s="1216"/>
      <c r="I7" s="1216"/>
      <c r="J7" s="1216"/>
      <c r="K7" s="1216"/>
    </row>
    <row r="8" spans="1:11" ht="58.5" customHeight="1" thickBot="1">
      <c r="A8" s="407" t="s">
        <v>448</v>
      </c>
      <c r="B8" s="805" t="s">
        <v>719</v>
      </c>
      <c r="C8" s="805" t="s">
        <v>463</v>
      </c>
      <c r="D8" s="805" t="s">
        <v>461</v>
      </c>
      <c r="E8" s="805" t="s">
        <v>249</v>
      </c>
      <c r="F8" s="416" t="s">
        <v>575</v>
      </c>
      <c r="G8" s="426" t="s">
        <v>570</v>
      </c>
      <c r="H8" s="1119" t="s">
        <v>1031</v>
      </c>
      <c r="I8" s="426" t="s">
        <v>1032</v>
      </c>
      <c r="J8" s="422" t="s">
        <v>88</v>
      </c>
      <c r="K8" s="408" t="s">
        <v>89</v>
      </c>
    </row>
    <row r="9" spans="1:11" ht="13.5" thickBot="1">
      <c r="A9" s="1009">
        <v>1</v>
      </c>
      <c r="B9" s="1010">
        <v>2</v>
      </c>
      <c r="C9" s="1010">
        <v>3</v>
      </c>
      <c r="D9" s="1010">
        <v>4</v>
      </c>
      <c r="E9" s="1010">
        <v>5</v>
      </c>
      <c r="F9" s="1011">
        <v>6</v>
      </c>
      <c r="G9" s="1012">
        <v>7</v>
      </c>
      <c r="H9" s="1013">
        <v>8</v>
      </c>
      <c r="I9" s="1012">
        <v>9</v>
      </c>
      <c r="J9" s="423">
        <v>10</v>
      </c>
      <c r="K9" s="409">
        <v>11</v>
      </c>
    </row>
    <row r="10" spans="1:11" ht="30">
      <c r="A10" s="1040" t="s">
        <v>1265</v>
      </c>
      <c r="B10" s="1041">
        <v>917</v>
      </c>
      <c r="C10" s="1041"/>
      <c r="D10" s="1041"/>
      <c r="E10" s="1041"/>
      <c r="F10" s="1042"/>
      <c r="G10" s="1043">
        <f>G11</f>
        <v>4637</v>
      </c>
      <c r="H10" s="1120">
        <f>H11</f>
        <v>4637</v>
      </c>
      <c r="I10" s="1044">
        <f>H10/G10%</f>
        <v>100</v>
      </c>
      <c r="J10" s="1007"/>
      <c r="K10" s="1008"/>
    </row>
    <row r="11" spans="1:11" ht="30">
      <c r="A11" s="1024" t="s">
        <v>1266</v>
      </c>
      <c r="B11" s="958">
        <v>917</v>
      </c>
      <c r="C11" s="958">
        <v>107</v>
      </c>
      <c r="D11" s="958"/>
      <c r="E11" s="958"/>
      <c r="F11" s="959"/>
      <c r="G11" s="1025">
        <f>G12+G15</f>
        <v>4637</v>
      </c>
      <c r="H11" s="1121">
        <f>H12+H15</f>
        <v>4637</v>
      </c>
      <c r="I11" s="905">
        <f>H11/G11%</f>
        <v>100</v>
      </c>
      <c r="J11" s="1007"/>
      <c r="K11" s="1008"/>
    </row>
    <row r="12" spans="1:11" ht="38.25">
      <c r="A12" s="1014" t="s">
        <v>1267</v>
      </c>
      <c r="B12" s="892">
        <v>917</v>
      </c>
      <c r="C12" s="892">
        <v>107</v>
      </c>
      <c r="D12" s="892" t="s">
        <v>1269</v>
      </c>
      <c r="E12" s="892"/>
      <c r="F12" s="893"/>
      <c r="G12" s="1020">
        <f>G13+G14</f>
        <v>4637</v>
      </c>
      <c r="H12" s="1122">
        <f>H13+H14</f>
        <v>4637</v>
      </c>
      <c r="I12" s="905">
        <f>H12/G12%</f>
        <v>100</v>
      </c>
      <c r="J12" s="1007"/>
      <c r="K12" s="1008"/>
    </row>
    <row r="13" spans="1:11" ht="14.25">
      <c r="A13" s="1017" t="s">
        <v>1268</v>
      </c>
      <c r="B13" s="954">
        <v>917</v>
      </c>
      <c r="C13" s="954">
        <v>107</v>
      </c>
      <c r="D13" s="120" t="s">
        <v>1269</v>
      </c>
      <c r="E13" s="954">
        <v>121</v>
      </c>
      <c r="F13" s="962"/>
      <c r="G13" s="1021">
        <v>3604.4</v>
      </c>
      <c r="H13" s="1117">
        <v>3604.4</v>
      </c>
      <c r="I13" s="905">
        <f>H13/G13%</f>
        <v>99.99999999999999</v>
      </c>
      <c r="J13" s="1007"/>
      <c r="K13" s="1008"/>
    </row>
    <row r="14" spans="1:11" ht="25.5">
      <c r="A14" s="1017" t="s">
        <v>1270</v>
      </c>
      <c r="B14" s="954">
        <v>917</v>
      </c>
      <c r="C14" s="954">
        <v>107</v>
      </c>
      <c r="D14" s="120" t="s">
        <v>1269</v>
      </c>
      <c r="E14" s="954">
        <v>244</v>
      </c>
      <c r="F14" s="962"/>
      <c r="G14" s="1021">
        <v>1032.6</v>
      </c>
      <c r="H14" s="1117">
        <v>1032.6</v>
      </c>
      <c r="I14" s="905">
        <f>H14/G14%</f>
        <v>100</v>
      </c>
      <c r="J14" s="1007"/>
      <c r="K14" s="1008"/>
    </row>
    <row r="15" spans="1:11" ht="38.25">
      <c r="A15" s="1014" t="s">
        <v>1271</v>
      </c>
      <c r="B15" s="1018">
        <v>917</v>
      </c>
      <c r="C15" s="1018">
        <v>107</v>
      </c>
      <c r="D15" s="1018" t="s">
        <v>1272</v>
      </c>
      <c r="E15" s="1018"/>
      <c r="F15" s="1019"/>
      <c r="G15" s="1022">
        <f>G16</f>
        <v>0</v>
      </c>
      <c r="H15" s="1123">
        <f>H16</f>
        <v>0</v>
      </c>
      <c r="I15" s="905">
        <v>0</v>
      </c>
      <c r="J15" s="1007"/>
      <c r="K15" s="1008"/>
    </row>
    <row r="16" spans="1:11" ht="25.5">
      <c r="A16" s="1017" t="s">
        <v>1270</v>
      </c>
      <c r="B16" s="1015">
        <v>917</v>
      </c>
      <c r="C16" s="1015">
        <v>107</v>
      </c>
      <c r="D16" s="1005" t="s">
        <v>1272</v>
      </c>
      <c r="E16" s="1015">
        <v>244</v>
      </c>
      <c r="F16" s="1016"/>
      <c r="G16" s="1023">
        <v>0</v>
      </c>
      <c r="H16" s="1118">
        <v>0</v>
      </c>
      <c r="I16" s="905">
        <v>0</v>
      </c>
      <c r="J16" s="1007"/>
      <c r="K16" s="1008"/>
    </row>
    <row r="17" spans="1:13" ht="30.75" customHeight="1">
      <c r="A17" s="1045" t="s">
        <v>1206</v>
      </c>
      <c r="B17" s="1046" t="s">
        <v>1207</v>
      </c>
      <c r="C17" s="1047"/>
      <c r="D17" s="1047"/>
      <c r="E17" s="1047"/>
      <c r="F17" s="1048"/>
      <c r="G17" s="1049">
        <f>G18+G21</f>
        <v>3022.7</v>
      </c>
      <c r="H17" s="1124">
        <f>H18+H21</f>
        <v>3022.7</v>
      </c>
      <c r="I17" s="1049">
        <f>H17/G17%</f>
        <v>100</v>
      </c>
      <c r="J17" s="1172" t="e">
        <f>#REF!+J105+J134+J198+#REF!+J246+#REF!+J258</f>
        <v>#REF!</v>
      </c>
      <c r="K17" s="435" t="e">
        <f>#REF!+K105+K134+K198+#REF!+K246+#REF!+K258</f>
        <v>#REF!</v>
      </c>
      <c r="M17" s="681"/>
    </row>
    <row r="18" spans="1:13" ht="59.25" customHeight="1">
      <c r="A18" s="1035" t="s">
        <v>280</v>
      </c>
      <c r="B18" s="966">
        <v>925</v>
      </c>
      <c r="C18" s="966">
        <v>102</v>
      </c>
      <c r="D18" s="966"/>
      <c r="E18" s="966"/>
      <c r="F18" s="967"/>
      <c r="G18" s="968">
        <f>G19</f>
        <v>1055.8</v>
      </c>
      <c r="H18" s="1125">
        <f>H19</f>
        <v>1055.8</v>
      </c>
      <c r="I18" s="980">
        <f aca="true" t="shared" si="0" ref="I18:I93">H18/G18%</f>
        <v>100</v>
      </c>
      <c r="J18" s="1173" t="e">
        <f>J19</f>
        <v>#REF!</v>
      </c>
      <c r="K18" s="427" t="e">
        <f>K19</f>
        <v>#REF!</v>
      </c>
      <c r="M18" s="681"/>
    </row>
    <row r="19" spans="1:11" ht="15">
      <c r="A19" s="969" t="s">
        <v>734</v>
      </c>
      <c r="B19" s="966">
        <v>925</v>
      </c>
      <c r="C19" s="966">
        <v>102</v>
      </c>
      <c r="D19" s="966" t="s">
        <v>735</v>
      </c>
      <c r="E19" s="966"/>
      <c r="F19" s="967"/>
      <c r="G19" s="968">
        <f>G20</f>
        <v>1055.8</v>
      </c>
      <c r="H19" s="1125">
        <f>H20</f>
        <v>1055.8</v>
      </c>
      <c r="I19" s="980">
        <f t="shared" si="0"/>
        <v>100</v>
      </c>
      <c r="J19" s="1174" t="e">
        <f>J20</f>
        <v>#REF!</v>
      </c>
      <c r="K19" s="430" t="e">
        <f>K20</f>
        <v>#REF!</v>
      </c>
    </row>
    <row r="20" spans="1:11" ht="13.5" customHeight="1">
      <c r="A20" s="1036" t="s">
        <v>1268</v>
      </c>
      <c r="B20" s="1037">
        <v>925</v>
      </c>
      <c r="C20" s="1037">
        <v>102</v>
      </c>
      <c r="D20" s="1037" t="s">
        <v>735</v>
      </c>
      <c r="E20" s="1037">
        <v>121</v>
      </c>
      <c r="F20" s="1038"/>
      <c r="G20" s="1039">
        <v>1055.8</v>
      </c>
      <c r="H20" s="1039">
        <v>1055.8</v>
      </c>
      <c r="I20" s="1039">
        <f t="shared" si="0"/>
        <v>100</v>
      </c>
      <c r="J20" s="1175" t="e">
        <f>#REF!</f>
        <v>#REF!</v>
      </c>
      <c r="K20" s="428" t="e">
        <f>#REF!</f>
        <v>#REF!</v>
      </c>
    </row>
    <row r="21" spans="1:12" ht="76.5" customHeight="1">
      <c r="A21" s="1035" t="s">
        <v>1273</v>
      </c>
      <c r="B21" s="966">
        <v>925</v>
      </c>
      <c r="C21" s="966">
        <v>103</v>
      </c>
      <c r="D21" s="966"/>
      <c r="E21" s="966"/>
      <c r="F21" s="967"/>
      <c r="G21" s="968">
        <f>G22+G30</f>
        <v>1966.9</v>
      </c>
      <c r="H21" s="1125">
        <f>H22+H30</f>
        <v>1966.9</v>
      </c>
      <c r="I21" s="980">
        <f t="shared" si="0"/>
        <v>100</v>
      </c>
      <c r="J21" s="1176" t="e">
        <f>#REF!+#REF!</f>
        <v>#REF!</v>
      </c>
      <c r="K21" s="446" t="e">
        <f>#REF!+#REF!</f>
        <v>#REF!</v>
      </c>
      <c r="L21" s="681"/>
    </row>
    <row r="22" spans="1:11" ht="29.25" customHeight="1">
      <c r="A22" s="909" t="s">
        <v>762</v>
      </c>
      <c r="B22" s="892">
        <v>925</v>
      </c>
      <c r="C22" s="892">
        <v>103</v>
      </c>
      <c r="D22" s="892" t="s">
        <v>868</v>
      </c>
      <c r="E22" s="892"/>
      <c r="F22" s="893"/>
      <c r="G22" s="894">
        <f>G26+G28</f>
        <v>1125.4</v>
      </c>
      <c r="H22" s="1127">
        <f>H26+H28</f>
        <v>1125.4</v>
      </c>
      <c r="I22" s="879">
        <f t="shared" si="0"/>
        <v>100</v>
      </c>
      <c r="J22" s="1177">
        <f>J23</f>
        <v>138.345</v>
      </c>
      <c r="K22" s="441">
        <f>K23</f>
        <v>138.345</v>
      </c>
    </row>
    <row r="23" spans="1:11" ht="25.5" hidden="1">
      <c r="A23" s="909" t="s">
        <v>1263</v>
      </c>
      <c r="B23" s="413">
        <v>968</v>
      </c>
      <c r="C23" s="413">
        <v>103</v>
      </c>
      <c r="D23" s="413" t="s">
        <v>579</v>
      </c>
      <c r="E23" s="413">
        <v>500</v>
      </c>
      <c r="F23" s="419">
        <v>210</v>
      </c>
      <c r="G23" s="801">
        <f>SUM(G24:G25)</f>
        <v>595.006</v>
      </c>
      <c r="H23" s="1128">
        <f>SUM(H24:H25)</f>
        <v>129.23600000000002</v>
      </c>
      <c r="I23" s="830">
        <f t="shared" si="0"/>
        <v>11.918601583113455</v>
      </c>
      <c r="J23" s="1178">
        <f>SUM(J24:J25)</f>
        <v>138.345</v>
      </c>
      <c r="K23" s="442">
        <f>SUM(K24:K25)</f>
        <v>138.345</v>
      </c>
    </row>
    <row r="24" spans="1:11" ht="60" hidden="1">
      <c r="A24" s="404" t="s">
        <v>1262</v>
      </c>
      <c r="B24" s="414">
        <v>968</v>
      </c>
      <c r="C24" s="414">
        <v>103</v>
      </c>
      <c r="D24" s="414" t="s">
        <v>579</v>
      </c>
      <c r="E24" s="414">
        <v>500</v>
      </c>
      <c r="F24" s="420">
        <v>211</v>
      </c>
      <c r="G24" s="802">
        <f>SUM(H24:K24)</f>
        <v>475.05699999999996</v>
      </c>
      <c r="H24" s="1129">
        <v>112.177</v>
      </c>
      <c r="I24" s="830">
        <f t="shared" si="0"/>
        <v>11.918601583113455</v>
      </c>
      <c r="J24" s="425">
        <v>109.623</v>
      </c>
      <c r="K24" s="415">
        <v>109.623</v>
      </c>
    </row>
    <row r="25" spans="1:11" ht="24" hidden="1">
      <c r="A25" s="405" t="s">
        <v>576</v>
      </c>
      <c r="B25" s="414">
        <v>968</v>
      </c>
      <c r="C25" s="414">
        <v>103</v>
      </c>
      <c r="D25" s="414" t="s">
        <v>579</v>
      </c>
      <c r="E25" s="414">
        <v>500</v>
      </c>
      <c r="F25" s="420">
        <v>213</v>
      </c>
      <c r="G25" s="802">
        <f>SUM(H25:K25)</f>
        <v>119.94900000000001</v>
      </c>
      <c r="H25" s="1129">
        <v>17.059</v>
      </c>
      <c r="I25" s="830">
        <f t="shared" si="0"/>
        <v>11.918601583113455</v>
      </c>
      <c r="J25" s="425">
        <v>28.722</v>
      </c>
      <c r="K25" s="415">
        <v>28.722</v>
      </c>
    </row>
    <row r="26" spans="1:11" ht="22.5">
      <c r="A26" s="833" t="s">
        <v>1274</v>
      </c>
      <c r="B26" s="892">
        <v>925</v>
      </c>
      <c r="C26" s="892">
        <v>103</v>
      </c>
      <c r="D26" s="892" t="s">
        <v>869</v>
      </c>
      <c r="E26" s="892"/>
      <c r="F26" s="893"/>
      <c r="G26" s="894">
        <f>G27</f>
        <v>897.2</v>
      </c>
      <c r="H26" s="1127">
        <f>H27</f>
        <v>897.2</v>
      </c>
      <c r="I26" s="879">
        <f t="shared" si="0"/>
        <v>99.99999999999999</v>
      </c>
      <c r="J26" s="1177">
        <f>J27</f>
        <v>85.838</v>
      </c>
      <c r="K26" s="441">
        <f>K27</f>
        <v>36.72</v>
      </c>
    </row>
    <row r="27" spans="1:11" ht="15" customHeight="1">
      <c r="A27" s="406" t="s">
        <v>1268</v>
      </c>
      <c r="B27" s="120">
        <v>925</v>
      </c>
      <c r="C27" s="120">
        <v>103</v>
      </c>
      <c r="D27" s="120" t="s">
        <v>869</v>
      </c>
      <c r="E27" s="120">
        <v>121</v>
      </c>
      <c r="F27" s="418"/>
      <c r="G27" s="803">
        <v>897.2</v>
      </c>
      <c r="H27" s="1130">
        <v>897.2</v>
      </c>
      <c r="I27" s="905">
        <f t="shared" si="0"/>
        <v>99.99999999999999</v>
      </c>
      <c r="J27" s="1177">
        <f aca="true" t="shared" si="1" ref="G27:K28">J28</f>
        <v>85.838</v>
      </c>
      <c r="K27" s="441">
        <f t="shared" si="1"/>
        <v>36.72</v>
      </c>
    </row>
    <row r="28" spans="1:11" ht="39.75" customHeight="1">
      <c r="A28" s="909" t="s">
        <v>1264</v>
      </c>
      <c r="B28" s="834">
        <v>925</v>
      </c>
      <c r="C28" s="834">
        <v>103</v>
      </c>
      <c r="D28" s="834" t="s">
        <v>1275</v>
      </c>
      <c r="E28" s="834"/>
      <c r="F28" s="835">
        <v>210</v>
      </c>
      <c r="G28" s="906">
        <f t="shared" si="1"/>
        <v>228.2</v>
      </c>
      <c r="H28" s="1131">
        <f>H29</f>
        <v>228.2</v>
      </c>
      <c r="I28" s="879">
        <f t="shared" si="0"/>
        <v>100</v>
      </c>
      <c r="J28" s="1178">
        <f t="shared" si="1"/>
        <v>85.838</v>
      </c>
      <c r="K28" s="442">
        <f t="shared" si="1"/>
        <v>36.72</v>
      </c>
    </row>
    <row r="29" spans="1:11" ht="64.5" customHeight="1">
      <c r="A29" s="1030" t="s">
        <v>1276</v>
      </c>
      <c r="B29" s="880">
        <v>925</v>
      </c>
      <c r="C29" s="880">
        <v>103</v>
      </c>
      <c r="D29" s="880" t="s">
        <v>1275</v>
      </c>
      <c r="E29" s="880">
        <v>123</v>
      </c>
      <c r="F29" s="881">
        <v>212</v>
      </c>
      <c r="G29" s="882">
        <v>228.2</v>
      </c>
      <c r="H29" s="1132">
        <v>228.2</v>
      </c>
      <c r="I29" s="1070">
        <f t="shared" si="0"/>
        <v>100</v>
      </c>
      <c r="J29" s="438">
        <v>85.838</v>
      </c>
      <c r="K29" s="439">
        <v>36.72</v>
      </c>
    </row>
    <row r="30" spans="1:11" ht="24">
      <c r="A30" s="896" t="s">
        <v>1277</v>
      </c>
      <c r="B30" s="130">
        <v>925</v>
      </c>
      <c r="C30" s="130">
        <v>103</v>
      </c>
      <c r="D30" s="130" t="s">
        <v>758</v>
      </c>
      <c r="E30" s="130"/>
      <c r="F30" s="421"/>
      <c r="G30" s="800">
        <f>G31+G32+G33</f>
        <v>841.5</v>
      </c>
      <c r="H30" s="1133">
        <f>H31+H32+H33</f>
        <v>841.5</v>
      </c>
      <c r="I30" s="830">
        <f aca="true" t="shared" si="2" ref="I30:I35">H30/G30%</f>
        <v>100.00000000000001</v>
      </c>
      <c r="J30" s="831"/>
      <c r="K30" s="832"/>
    </row>
    <row r="31" spans="1:11" ht="14.25">
      <c r="A31" s="406" t="s">
        <v>1268</v>
      </c>
      <c r="B31" s="120">
        <v>925</v>
      </c>
      <c r="C31" s="120">
        <v>103</v>
      </c>
      <c r="D31" s="120" t="s">
        <v>758</v>
      </c>
      <c r="E31" s="120">
        <v>121</v>
      </c>
      <c r="F31" s="418"/>
      <c r="G31" s="803">
        <v>840</v>
      </c>
      <c r="H31" s="1130">
        <v>840</v>
      </c>
      <c r="I31" s="905">
        <f t="shared" si="2"/>
        <v>100</v>
      </c>
      <c r="J31" s="831"/>
      <c r="K31" s="832"/>
    </row>
    <row r="32" spans="1:11" ht="26.25" customHeight="1">
      <c r="A32" s="1017" t="s">
        <v>1270</v>
      </c>
      <c r="B32" s="120">
        <v>925</v>
      </c>
      <c r="C32" s="120">
        <v>103</v>
      </c>
      <c r="D32" s="120" t="s">
        <v>758</v>
      </c>
      <c r="E32" s="120">
        <v>244</v>
      </c>
      <c r="F32" s="418"/>
      <c r="G32" s="803">
        <v>0.5</v>
      </c>
      <c r="H32" s="1130">
        <v>0.5</v>
      </c>
      <c r="I32" s="905">
        <f t="shared" si="2"/>
        <v>100</v>
      </c>
      <c r="J32" s="831"/>
      <c r="K32" s="832"/>
    </row>
    <row r="33" spans="1:11" ht="14.25">
      <c r="A33" s="1030" t="s">
        <v>1278</v>
      </c>
      <c r="B33" s="954">
        <v>925</v>
      </c>
      <c r="C33" s="954">
        <v>103</v>
      </c>
      <c r="D33" s="120" t="s">
        <v>1279</v>
      </c>
      <c r="E33" s="954">
        <v>852</v>
      </c>
      <c r="F33" s="962"/>
      <c r="G33" s="963">
        <v>1</v>
      </c>
      <c r="H33" s="1134">
        <v>1</v>
      </c>
      <c r="I33" s="905">
        <f t="shared" si="2"/>
        <v>100</v>
      </c>
      <c r="J33" s="831"/>
      <c r="K33" s="832"/>
    </row>
    <row r="34" spans="1:11" ht="15" hidden="1">
      <c r="A34" s="909" t="s">
        <v>467</v>
      </c>
      <c r="B34" s="892">
        <v>925</v>
      </c>
      <c r="C34" s="892">
        <v>700</v>
      </c>
      <c r="D34" s="892"/>
      <c r="E34" s="892"/>
      <c r="F34" s="893"/>
      <c r="G34" s="894">
        <f>G35</f>
        <v>185</v>
      </c>
      <c r="H34" s="1127">
        <f>H35</f>
        <v>185</v>
      </c>
      <c r="I34" s="830">
        <f t="shared" si="2"/>
        <v>100</v>
      </c>
      <c r="J34" s="831"/>
      <c r="K34" s="832"/>
    </row>
    <row r="35" spans="1:11" ht="31.5" customHeight="1" hidden="1">
      <c r="A35" s="909" t="s">
        <v>1247</v>
      </c>
      <c r="B35" s="892">
        <v>925</v>
      </c>
      <c r="C35" s="892">
        <v>705</v>
      </c>
      <c r="D35" s="892"/>
      <c r="E35" s="892"/>
      <c r="F35" s="893"/>
      <c r="G35" s="894">
        <v>185</v>
      </c>
      <c r="H35" s="1127">
        <v>185</v>
      </c>
      <c r="I35" s="879">
        <f t="shared" si="2"/>
        <v>100</v>
      </c>
      <c r="J35" s="831"/>
      <c r="K35" s="832"/>
    </row>
    <row r="36" spans="1:11" ht="25.5" customHeight="1" hidden="1">
      <c r="A36" s="896" t="s">
        <v>1280</v>
      </c>
      <c r="B36" s="892">
        <v>925</v>
      </c>
      <c r="C36" s="892">
        <v>705</v>
      </c>
      <c r="D36" s="892" t="s">
        <v>1281</v>
      </c>
      <c r="E36" s="892"/>
      <c r="F36" s="893"/>
      <c r="G36" s="894"/>
      <c r="H36" s="1127"/>
      <c r="I36" s="879"/>
      <c r="J36" s="831"/>
      <c r="K36" s="832"/>
    </row>
    <row r="37" spans="1:11" ht="92.25" customHeight="1" hidden="1">
      <c r="A37" s="975" t="s">
        <v>1238</v>
      </c>
      <c r="B37" s="954">
        <v>925</v>
      </c>
      <c r="C37" s="954">
        <v>705</v>
      </c>
      <c r="D37" s="120" t="s">
        <v>1282</v>
      </c>
      <c r="E37" s="954"/>
      <c r="F37" s="962"/>
      <c r="G37" s="963"/>
      <c r="H37" s="1134"/>
      <c r="I37" s="905"/>
      <c r="J37" s="831"/>
      <c r="K37" s="832"/>
    </row>
    <row r="38" spans="1:11" ht="28.5" hidden="1">
      <c r="A38" s="1017" t="s">
        <v>1270</v>
      </c>
      <c r="B38" s="1031">
        <v>925</v>
      </c>
      <c r="C38" s="1031">
        <v>705</v>
      </c>
      <c r="D38" s="1031" t="s">
        <v>1282</v>
      </c>
      <c r="E38" s="1031">
        <v>244</v>
      </c>
      <c r="F38" s="1032"/>
      <c r="G38" s="1033">
        <v>0</v>
      </c>
      <c r="H38" s="1135">
        <v>0</v>
      </c>
      <c r="I38" s="1034" t="e">
        <f t="shared" si="0"/>
        <v>#DIV/0!</v>
      </c>
      <c r="J38" s="831"/>
      <c r="K38" s="832"/>
    </row>
    <row r="39" spans="1:12" ht="30">
      <c r="A39" s="1051" t="s">
        <v>733</v>
      </c>
      <c r="B39" s="1052">
        <v>968</v>
      </c>
      <c r="C39" s="1052"/>
      <c r="D39" s="1052"/>
      <c r="E39" s="1052"/>
      <c r="F39" s="1053"/>
      <c r="G39" s="1054">
        <f>G40+G86+G89+G106+G128+G135+G227+G247+G260+G263+G278+G282</f>
        <v>103704.96</v>
      </c>
      <c r="H39" s="1136">
        <f>H40+H86+H89+H106+H128+H135+H227+H247+H260+H263+H278+H282</f>
        <v>100704.66</v>
      </c>
      <c r="I39" s="1055">
        <f t="shared" si="0"/>
        <v>97.10688861940643</v>
      </c>
      <c r="J39" s="973"/>
      <c r="K39" s="974"/>
      <c r="L39" s="838"/>
    </row>
    <row r="40" spans="1:12" ht="72" customHeight="1">
      <c r="A40" s="969" t="s">
        <v>1208</v>
      </c>
      <c r="B40" s="966">
        <v>968</v>
      </c>
      <c r="C40" s="966">
        <v>104</v>
      </c>
      <c r="D40" s="966"/>
      <c r="E40" s="966"/>
      <c r="F40" s="967"/>
      <c r="G40" s="968">
        <f>G41+G44+G77</f>
        <v>23291.899999999998</v>
      </c>
      <c r="H40" s="1125">
        <f>H41+H44+H77</f>
        <v>23291.899999999998</v>
      </c>
      <c r="I40" s="980">
        <f>H40/G40%</f>
        <v>100</v>
      </c>
      <c r="J40" s="1176"/>
      <c r="K40" s="446"/>
      <c r="L40" s="681"/>
    </row>
    <row r="41" spans="1:12" ht="16.5" customHeight="1">
      <c r="A41" s="402" t="s">
        <v>233</v>
      </c>
      <c r="B41" s="892">
        <v>968</v>
      </c>
      <c r="C41" s="892">
        <v>104</v>
      </c>
      <c r="D41" s="892" t="s">
        <v>761</v>
      </c>
      <c r="E41" s="892"/>
      <c r="F41" s="893"/>
      <c r="G41" s="894">
        <f>G42</f>
        <v>1082.8</v>
      </c>
      <c r="H41" s="1127">
        <f>H42</f>
        <v>1082.8</v>
      </c>
      <c r="I41" s="879">
        <f>H41/G41%</f>
        <v>100</v>
      </c>
      <c r="J41" s="1176"/>
      <c r="K41" s="446"/>
      <c r="L41" s="681"/>
    </row>
    <row r="42" spans="1:12" ht="14.25">
      <c r="A42" s="406" t="s">
        <v>1268</v>
      </c>
      <c r="B42" s="954">
        <v>968</v>
      </c>
      <c r="C42" s="954">
        <v>104</v>
      </c>
      <c r="D42" s="120" t="s">
        <v>761</v>
      </c>
      <c r="E42" s="954">
        <v>121</v>
      </c>
      <c r="F42" s="962"/>
      <c r="G42" s="963">
        <v>1082.8</v>
      </c>
      <c r="H42" s="1134">
        <v>1082.8</v>
      </c>
      <c r="I42" s="905">
        <f t="shared" si="0"/>
        <v>100</v>
      </c>
      <c r="J42" s="1179" t="e">
        <f>J44+#REF!</f>
        <v>#REF!</v>
      </c>
      <c r="K42" s="440" t="e">
        <f>K44+#REF!</f>
        <v>#REF!</v>
      </c>
      <c r="L42" s="681"/>
    </row>
    <row r="43" spans="1:12" ht="15">
      <c r="A43" s="402" t="s">
        <v>1284</v>
      </c>
      <c r="B43" s="130">
        <v>968</v>
      </c>
      <c r="C43" s="130">
        <v>104</v>
      </c>
      <c r="D43" s="130" t="s">
        <v>1283</v>
      </c>
      <c r="E43" s="976"/>
      <c r="F43" s="421"/>
      <c r="G43" s="800">
        <f>G44+G70+G71+G72</f>
        <v>45617</v>
      </c>
      <c r="H43" s="1133">
        <f>H44+H70+H71+H72</f>
        <v>45616.9</v>
      </c>
      <c r="I43" s="830">
        <f t="shared" si="0"/>
        <v>99.99978078347985</v>
      </c>
      <c r="J43" s="1179"/>
      <c r="K43" s="440"/>
      <c r="L43" s="681"/>
    </row>
    <row r="44" spans="1:14" ht="41.25" customHeight="1">
      <c r="A44" s="431" t="s">
        <v>951</v>
      </c>
      <c r="B44" s="834">
        <v>968</v>
      </c>
      <c r="C44" s="834">
        <v>104</v>
      </c>
      <c r="D44" s="834" t="s">
        <v>953</v>
      </c>
      <c r="E44" s="834"/>
      <c r="F44" s="835"/>
      <c r="G44" s="906">
        <v>22203.8</v>
      </c>
      <c r="H44" s="906">
        <f>H70+H71+H75+H76+H74</f>
        <v>22203.8</v>
      </c>
      <c r="I44" s="879">
        <f t="shared" si="0"/>
        <v>100</v>
      </c>
      <c r="J44" s="1180">
        <f>J45+J57</f>
        <v>3660.3919999999994</v>
      </c>
      <c r="K44" s="449">
        <f>K45+K57</f>
        <v>2637.4860000000003</v>
      </c>
      <c r="L44" s="681"/>
      <c r="N44" s="1116"/>
    </row>
    <row r="45" spans="1:11" ht="24" hidden="1">
      <c r="A45" s="903" t="s">
        <v>686</v>
      </c>
      <c r="B45" s="120">
        <v>968</v>
      </c>
      <c r="C45" s="120">
        <v>104</v>
      </c>
      <c r="D45" s="120" t="s">
        <v>578</v>
      </c>
      <c r="E45" s="120">
        <v>500</v>
      </c>
      <c r="F45" s="418">
        <v>200</v>
      </c>
      <c r="G45" s="803">
        <f>G46+G49+G56</f>
        <v>11682.174</v>
      </c>
      <c r="H45" s="1130">
        <f>H46+H49+H56</f>
        <v>2884.987</v>
      </c>
      <c r="I45" s="905">
        <f t="shared" si="0"/>
        <v>28.10975955540433</v>
      </c>
      <c r="J45" s="1177">
        <f>J46+J49+J56</f>
        <v>3560.3259999999996</v>
      </c>
      <c r="K45" s="441">
        <f>K46+K49+K56</f>
        <v>2588.8360000000002</v>
      </c>
    </row>
    <row r="46" spans="1:11" ht="14.25" hidden="1">
      <c r="A46" s="403" t="s">
        <v>580</v>
      </c>
      <c r="B46" s="413">
        <v>968</v>
      </c>
      <c r="C46" s="413">
        <v>104</v>
      </c>
      <c r="D46" s="413" t="s">
        <v>578</v>
      </c>
      <c r="E46" s="413">
        <v>500</v>
      </c>
      <c r="F46" s="419">
        <v>210</v>
      </c>
      <c r="G46" s="801">
        <f>SUM(G47:G48)</f>
        <v>7224.484</v>
      </c>
      <c r="H46" s="1128">
        <f>SUM(H47:H48)</f>
        <v>1539.447</v>
      </c>
      <c r="I46" s="905">
        <f t="shared" si="0"/>
        <v>28.10975955540433</v>
      </c>
      <c r="J46" s="1181">
        <f>SUM(J47:J48)</f>
        <v>1830.715</v>
      </c>
      <c r="K46" s="429">
        <f>SUM(K47:K48)</f>
        <v>1818.216</v>
      </c>
    </row>
    <row r="47" spans="1:11" ht="24" hidden="1">
      <c r="A47" s="405" t="s">
        <v>576</v>
      </c>
      <c r="B47" s="414">
        <v>968</v>
      </c>
      <c r="C47" s="414">
        <v>104</v>
      </c>
      <c r="D47" s="414" t="s">
        <v>578</v>
      </c>
      <c r="E47" s="414">
        <v>500</v>
      </c>
      <c r="F47" s="420">
        <v>211</v>
      </c>
      <c r="G47" s="802">
        <f>SUM(H47:K47)</f>
        <v>5734.01</v>
      </c>
      <c r="H47" s="1129">
        <v>1247.58</v>
      </c>
      <c r="I47" s="905">
        <f t="shared" si="0"/>
        <v>28.10975955540433</v>
      </c>
      <c r="J47" s="438">
        <v>1423</v>
      </c>
      <c r="K47" s="415">
        <v>1440.741</v>
      </c>
    </row>
    <row r="48" spans="1:11" ht="14.25" hidden="1">
      <c r="A48" s="406" t="s">
        <v>253</v>
      </c>
      <c r="B48" s="414">
        <v>968</v>
      </c>
      <c r="C48" s="414">
        <v>104</v>
      </c>
      <c r="D48" s="414" t="s">
        <v>578</v>
      </c>
      <c r="E48" s="414">
        <v>500</v>
      </c>
      <c r="F48" s="420">
        <v>213</v>
      </c>
      <c r="G48" s="802">
        <f>SUM(H48:K48)</f>
        <v>1490.4740000000002</v>
      </c>
      <c r="H48" s="1129">
        <v>291.867</v>
      </c>
      <c r="I48" s="905">
        <f t="shared" si="0"/>
        <v>28.10975955540433</v>
      </c>
      <c r="J48" s="425">
        <v>407.715</v>
      </c>
      <c r="K48" s="415">
        <v>377.475</v>
      </c>
    </row>
    <row r="49" spans="1:11" ht="14.25" hidden="1">
      <c r="A49" s="406" t="s">
        <v>577</v>
      </c>
      <c r="B49" s="413">
        <v>968</v>
      </c>
      <c r="C49" s="413">
        <v>104</v>
      </c>
      <c r="D49" s="413" t="s">
        <v>578</v>
      </c>
      <c r="E49" s="413">
        <v>500</v>
      </c>
      <c r="F49" s="419">
        <v>220</v>
      </c>
      <c r="G49" s="801">
        <f>SUM(G50:G55)</f>
        <v>4409.6900000000005</v>
      </c>
      <c r="H49" s="1128">
        <f>SUM(H50:H55)</f>
        <v>1345.54</v>
      </c>
      <c r="I49" s="905">
        <f t="shared" si="0"/>
        <v>28.10975955540433</v>
      </c>
      <c r="J49" s="1178">
        <f>SUM(J50:J55)</f>
        <v>1701.484</v>
      </c>
      <c r="K49" s="442">
        <f>SUM(K50:K55)</f>
        <v>758.6200000000001</v>
      </c>
    </row>
    <row r="50" spans="1:11" ht="14.25" hidden="1">
      <c r="A50" s="405" t="s">
        <v>581</v>
      </c>
      <c r="B50" s="414">
        <v>968</v>
      </c>
      <c r="C50" s="414">
        <v>104</v>
      </c>
      <c r="D50" s="414" t="s">
        <v>578</v>
      </c>
      <c r="E50" s="414">
        <v>500</v>
      </c>
      <c r="F50" s="420">
        <v>221</v>
      </c>
      <c r="G50" s="802">
        <f aca="true" t="shared" si="3" ref="G50:G56">SUM(H50:K50)</f>
        <v>350</v>
      </c>
      <c r="H50" s="1129">
        <v>72.911</v>
      </c>
      <c r="I50" s="905">
        <f t="shared" si="0"/>
        <v>28.10975955540433</v>
      </c>
      <c r="J50" s="438">
        <v>88.913</v>
      </c>
      <c r="K50" s="439">
        <v>102.7</v>
      </c>
    </row>
    <row r="51" spans="1:11" ht="14.25" hidden="1">
      <c r="A51" s="406" t="s">
        <v>258</v>
      </c>
      <c r="B51" s="414">
        <v>968</v>
      </c>
      <c r="C51" s="414">
        <v>104</v>
      </c>
      <c r="D51" s="414" t="s">
        <v>578</v>
      </c>
      <c r="E51" s="414">
        <v>500</v>
      </c>
      <c r="F51" s="420">
        <v>222</v>
      </c>
      <c r="G51" s="802">
        <f t="shared" si="3"/>
        <v>122.75999999999999</v>
      </c>
      <c r="H51" s="1129">
        <v>31.68</v>
      </c>
      <c r="I51" s="905">
        <f t="shared" si="0"/>
        <v>28.10975955540433</v>
      </c>
      <c r="J51" s="438">
        <v>43.27</v>
      </c>
      <c r="K51" s="439">
        <v>30.69</v>
      </c>
    </row>
    <row r="52" spans="1:11" ht="14.25" hidden="1">
      <c r="A52" s="406" t="s">
        <v>259</v>
      </c>
      <c r="B52" s="414">
        <v>968</v>
      </c>
      <c r="C52" s="414">
        <v>104</v>
      </c>
      <c r="D52" s="414" t="s">
        <v>578</v>
      </c>
      <c r="E52" s="414">
        <v>500</v>
      </c>
      <c r="F52" s="420">
        <v>223</v>
      </c>
      <c r="G52" s="802">
        <f t="shared" si="3"/>
        <v>141.16</v>
      </c>
      <c r="H52" s="1129">
        <v>0.244</v>
      </c>
      <c r="I52" s="905">
        <f t="shared" si="0"/>
        <v>28.10975955540433</v>
      </c>
      <c r="J52" s="438">
        <v>78.321</v>
      </c>
      <c r="K52" s="439">
        <v>35.29</v>
      </c>
    </row>
    <row r="53" spans="1:11" ht="14.25" hidden="1">
      <c r="A53" s="406" t="s">
        <v>260</v>
      </c>
      <c r="B53" s="414">
        <v>968</v>
      </c>
      <c r="C53" s="414">
        <v>104</v>
      </c>
      <c r="D53" s="414" t="s">
        <v>578</v>
      </c>
      <c r="E53" s="414">
        <v>500</v>
      </c>
      <c r="F53" s="420">
        <v>224</v>
      </c>
      <c r="G53" s="802">
        <f t="shared" si="3"/>
        <v>180</v>
      </c>
      <c r="H53" s="1129">
        <v>18.7</v>
      </c>
      <c r="I53" s="905">
        <f t="shared" si="0"/>
        <v>28.10975955540433</v>
      </c>
      <c r="J53" s="438">
        <v>75</v>
      </c>
      <c r="K53" s="439">
        <v>45</v>
      </c>
    </row>
    <row r="54" spans="1:11" ht="14.25" hidden="1">
      <c r="A54" s="406" t="s">
        <v>261</v>
      </c>
      <c r="B54" s="414">
        <v>968</v>
      </c>
      <c r="C54" s="414">
        <v>104</v>
      </c>
      <c r="D54" s="414" t="s">
        <v>578</v>
      </c>
      <c r="E54" s="414">
        <v>500</v>
      </c>
      <c r="F54" s="420">
        <v>225</v>
      </c>
      <c r="G54" s="802">
        <f t="shared" si="3"/>
        <v>1522.4499999999998</v>
      </c>
      <c r="H54" s="1129">
        <v>805.843</v>
      </c>
      <c r="I54" s="905">
        <f t="shared" si="0"/>
        <v>28.10975955540433</v>
      </c>
      <c r="J54" s="438">
        <v>649.8</v>
      </c>
      <c r="K54" s="439">
        <v>24.5</v>
      </c>
    </row>
    <row r="55" spans="1:11" ht="14.25" hidden="1">
      <c r="A55" s="406" t="s">
        <v>582</v>
      </c>
      <c r="B55" s="414">
        <v>968</v>
      </c>
      <c r="C55" s="414">
        <v>104</v>
      </c>
      <c r="D55" s="414" t="s">
        <v>578</v>
      </c>
      <c r="E55" s="414">
        <v>500</v>
      </c>
      <c r="F55" s="420">
        <v>226</v>
      </c>
      <c r="G55" s="802">
        <f t="shared" si="3"/>
        <v>2093.32</v>
      </c>
      <c r="H55" s="1129">
        <v>416.162</v>
      </c>
      <c r="I55" s="905">
        <f t="shared" si="0"/>
        <v>28.10975955540433</v>
      </c>
      <c r="J55" s="438">
        <v>766.18</v>
      </c>
      <c r="K55" s="439">
        <v>520.44</v>
      </c>
    </row>
    <row r="56" spans="1:11" ht="14.25" hidden="1">
      <c r="A56" s="406" t="s">
        <v>583</v>
      </c>
      <c r="B56" s="413">
        <v>968</v>
      </c>
      <c r="C56" s="413">
        <v>104</v>
      </c>
      <c r="D56" s="413" t="s">
        <v>578</v>
      </c>
      <c r="E56" s="413">
        <v>500</v>
      </c>
      <c r="F56" s="419">
        <v>290</v>
      </c>
      <c r="G56" s="801">
        <f t="shared" si="3"/>
        <v>48</v>
      </c>
      <c r="H56" s="1138">
        <v>0</v>
      </c>
      <c r="I56" s="905">
        <f t="shared" si="0"/>
        <v>28.10975955540433</v>
      </c>
      <c r="J56" s="1182">
        <v>28.127</v>
      </c>
      <c r="K56" s="445">
        <v>12</v>
      </c>
    </row>
    <row r="57" spans="1:11" ht="14.25" hidden="1">
      <c r="A57" s="405" t="s">
        <v>455</v>
      </c>
      <c r="B57" s="120">
        <v>968</v>
      </c>
      <c r="C57" s="120">
        <v>104</v>
      </c>
      <c r="D57" s="120" t="s">
        <v>578</v>
      </c>
      <c r="E57" s="120">
        <v>500</v>
      </c>
      <c r="F57" s="418">
        <v>300</v>
      </c>
      <c r="G57" s="803">
        <f>SUM(G58:G59)</f>
        <v>664.5999999999999</v>
      </c>
      <c r="H57" s="1130">
        <f>SUM(H58:H59)</f>
        <v>448.339</v>
      </c>
      <c r="I57" s="905">
        <f t="shared" si="0"/>
        <v>28.10975955540433</v>
      </c>
      <c r="J57" s="1177">
        <f>SUM(J58:J59)</f>
        <v>100.066</v>
      </c>
      <c r="K57" s="441">
        <f>SUM(K58:K59)</f>
        <v>48.65</v>
      </c>
    </row>
    <row r="58" spans="1:11" ht="14.25" hidden="1">
      <c r="A58" s="403" t="s">
        <v>584</v>
      </c>
      <c r="B58" s="413">
        <v>968</v>
      </c>
      <c r="C58" s="413">
        <v>104</v>
      </c>
      <c r="D58" s="413" t="s">
        <v>578</v>
      </c>
      <c r="E58" s="413">
        <v>500</v>
      </c>
      <c r="F58" s="419">
        <v>310</v>
      </c>
      <c r="G58" s="801">
        <f>SUM(H58:K58)</f>
        <v>364.59999999999997</v>
      </c>
      <c r="H58" s="1138">
        <v>275.721</v>
      </c>
      <c r="I58" s="905">
        <f t="shared" si="0"/>
        <v>28.10975955540433</v>
      </c>
      <c r="J58" s="1182">
        <v>57.339</v>
      </c>
      <c r="K58" s="445">
        <v>18.65</v>
      </c>
    </row>
    <row r="59" spans="1:11" ht="14.25" hidden="1">
      <c r="A59" s="405" t="s">
        <v>456</v>
      </c>
      <c r="B59" s="413">
        <v>968</v>
      </c>
      <c r="C59" s="413">
        <v>104</v>
      </c>
      <c r="D59" s="413" t="s">
        <v>578</v>
      </c>
      <c r="E59" s="413">
        <v>500</v>
      </c>
      <c r="F59" s="419">
        <v>340</v>
      </c>
      <c r="G59" s="801">
        <f>SUM(H59:K59)</f>
        <v>300</v>
      </c>
      <c r="H59" s="1138">
        <v>172.618</v>
      </c>
      <c r="I59" s="905">
        <f t="shared" si="0"/>
        <v>28.10975955540433</v>
      </c>
      <c r="J59" s="1182">
        <v>42.727</v>
      </c>
      <c r="K59" s="445">
        <v>30</v>
      </c>
    </row>
    <row r="60" spans="1:11" ht="24" hidden="1">
      <c r="A60" s="405" t="s">
        <v>457</v>
      </c>
      <c r="B60" s="413">
        <v>968</v>
      </c>
      <c r="C60" s="413">
        <v>104</v>
      </c>
      <c r="D60" s="413" t="s">
        <v>578</v>
      </c>
      <c r="E60" s="413">
        <v>598</v>
      </c>
      <c r="F60" s="419">
        <v>210</v>
      </c>
      <c r="G60" s="801">
        <f>SUM(G61:G62)</f>
        <v>1554.001</v>
      </c>
      <c r="H60" s="1128">
        <f>SUM(H61:H62)</f>
        <v>262.915</v>
      </c>
      <c r="I60" s="830">
        <f t="shared" si="0"/>
        <v>11.918601583113455</v>
      </c>
      <c r="J60" s="1183">
        <f>SUM(J61:J62)</f>
        <v>561.784</v>
      </c>
      <c r="K60" s="685">
        <f>SUM(K61:K62)</f>
        <v>388.98900000000003</v>
      </c>
    </row>
    <row r="61" spans="1:11" ht="24" hidden="1">
      <c r="A61" s="405" t="s">
        <v>576</v>
      </c>
      <c r="B61" s="414">
        <v>968</v>
      </c>
      <c r="C61" s="414">
        <v>104</v>
      </c>
      <c r="D61" s="414" t="s">
        <v>578</v>
      </c>
      <c r="E61" s="414">
        <v>598</v>
      </c>
      <c r="F61" s="420">
        <v>211</v>
      </c>
      <c r="G61" s="802">
        <f>SUM(H61:K61)</f>
        <v>1230.973</v>
      </c>
      <c r="H61" s="1129">
        <v>206.548</v>
      </c>
      <c r="I61" s="830">
        <f t="shared" si="0"/>
        <v>11.918601583113455</v>
      </c>
      <c r="J61" s="425">
        <v>438.145</v>
      </c>
      <c r="K61" s="415">
        <v>308.232</v>
      </c>
    </row>
    <row r="62" spans="1:11" ht="15" hidden="1">
      <c r="A62" s="406" t="s">
        <v>253</v>
      </c>
      <c r="B62" s="414">
        <v>968</v>
      </c>
      <c r="C62" s="414">
        <v>104</v>
      </c>
      <c r="D62" s="414" t="s">
        <v>578</v>
      </c>
      <c r="E62" s="414">
        <v>598</v>
      </c>
      <c r="F62" s="420">
        <v>213</v>
      </c>
      <c r="G62" s="802">
        <f>SUM(H62:K62)</f>
        <v>323.028</v>
      </c>
      <c r="H62" s="1129">
        <v>56.367</v>
      </c>
      <c r="I62" s="830">
        <f t="shared" si="0"/>
        <v>11.918601583113455</v>
      </c>
      <c r="J62" s="1184">
        <v>123.639</v>
      </c>
      <c r="K62" s="686">
        <v>80.757</v>
      </c>
    </row>
    <row r="63" spans="1:11" ht="15" hidden="1">
      <c r="A63" s="406" t="s">
        <v>577</v>
      </c>
      <c r="B63" s="413">
        <v>968</v>
      </c>
      <c r="C63" s="413">
        <v>104</v>
      </c>
      <c r="D63" s="413" t="s">
        <v>578</v>
      </c>
      <c r="E63" s="413">
        <v>598</v>
      </c>
      <c r="F63" s="419">
        <v>220</v>
      </c>
      <c r="G63" s="801">
        <f>SUM(G64:G66)</f>
        <v>140</v>
      </c>
      <c r="H63" s="1128">
        <f>SUM(H64:H66)</f>
        <v>15.118</v>
      </c>
      <c r="I63" s="830">
        <f t="shared" si="0"/>
        <v>11.918601583113455</v>
      </c>
      <c r="J63" s="1178">
        <f>SUM(J64:J66)</f>
        <v>78.97200000000001</v>
      </c>
      <c r="K63" s="442">
        <f>SUM(K64:K66)</f>
        <v>30.49</v>
      </c>
    </row>
    <row r="64" spans="1:11" ht="15" hidden="1">
      <c r="A64" s="405" t="s">
        <v>581</v>
      </c>
      <c r="B64" s="414">
        <v>968</v>
      </c>
      <c r="C64" s="414">
        <v>104</v>
      </c>
      <c r="D64" s="414" t="s">
        <v>578</v>
      </c>
      <c r="E64" s="414">
        <v>598</v>
      </c>
      <c r="F64" s="420">
        <v>221</v>
      </c>
      <c r="G64" s="802">
        <f>SUM(H64:K64)</f>
        <v>35.19</v>
      </c>
      <c r="H64" s="1129">
        <v>7.198</v>
      </c>
      <c r="I64" s="830">
        <f t="shared" si="0"/>
        <v>11.918601583113455</v>
      </c>
      <c r="J64" s="438">
        <v>9.662</v>
      </c>
      <c r="K64" s="439">
        <v>9.33</v>
      </c>
    </row>
    <row r="65" spans="1:11" ht="15" hidden="1">
      <c r="A65" s="406" t="s">
        <v>258</v>
      </c>
      <c r="B65" s="414">
        <v>968</v>
      </c>
      <c r="C65" s="414">
        <v>104</v>
      </c>
      <c r="D65" s="414" t="s">
        <v>578</v>
      </c>
      <c r="E65" s="414">
        <v>598</v>
      </c>
      <c r="F65" s="420">
        <v>222</v>
      </c>
      <c r="G65" s="802">
        <f>SUM(H65:K65)</f>
        <v>33.48</v>
      </c>
      <c r="H65" s="1129">
        <v>7.92</v>
      </c>
      <c r="I65" s="830">
        <f t="shared" si="0"/>
        <v>11.918601583113455</v>
      </c>
      <c r="J65" s="438">
        <v>10.77</v>
      </c>
      <c r="K65" s="439">
        <v>8.37</v>
      </c>
    </row>
    <row r="66" spans="1:11" ht="15" hidden="1">
      <c r="A66" s="406" t="s">
        <v>259</v>
      </c>
      <c r="B66" s="414">
        <v>968</v>
      </c>
      <c r="C66" s="414">
        <v>104</v>
      </c>
      <c r="D66" s="414" t="s">
        <v>578</v>
      </c>
      <c r="E66" s="414">
        <v>598</v>
      </c>
      <c r="F66" s="420">
        <v>226</v>
      </c>
      <c r="G66" s="802">
        <f>SUM(H66:K66)</f>
        <v>71.33</v>
      </c>
      <c r="H66" s="1129">
        <v>0</v>
      </c>
      <c r="I66" s="830">
        <f t="shared" si="0"/>
        <v>11.918601583113455</v>
      </c>
      <c r="J66" s="438">
        <v>58.54</v>
      </c>
      <c r="K66" s="439">
        <v>12.79</v>
      </c>
    </row>
    <row r="67" spans="1:11" ht="15" hidden="1">
      <c r="A67" s="406" t="s">
        <v>583</v>
      </c>
      <c r="B67" s="413">
        <v>968</v>
      </c>
      <c r="C67" s="413">
        <v>104</v>
      </c>
      <c r="D67" s="413" t="s">
        <v>585</v>
      </c>
      <c r="E67" s="413">
        <v>500</v>
      </c>
      <c r="F67" s="419">
        <v>210</v>
      </c>
      <c r="G67" s="801">
        <f>SUM(G68:G69)</f>
        <v>689.345</v>
      </c>
      <c r="H67" s="1128">
        <f>SUM(H68:H69)</f>
        <v>125.685</v>
      </c>
      <c r="I67" s="830">
        <f t="shared" si="0"/>
        <v>30.54762461970513</v>
      </c>
      <c r="J67" s="1181">
        <f>SUM(J68:J69)</f>
        <v>85.697</v>
      </c>
      <c r="K67" s="429">
        <f>SUM(K68:K69)</f>
        <v>164.697</v>
      </c>
    </row>
    <row r="68" spans="1:11" ht="24" hidden="1">
      <c r="A68" s="405" t="s">
        <v>576</v>
      </c>
      <c r="B68" s="414">
        <v>968</v>
      </c>
      <c r="C68" s="414">
        <v>104</v>
      </c>
      <c r="D68" s="414" t="s">
        <v>585</v>
      </c>
      <c r="E68" s="414">
        <v>500</v>
      </c>
      <c r="F68" s="420">
        <v>211</v>
      </c>
      <c r="G68" s="802">
        <f>SUM(H68:K68)</f>
        <v>551.855</v>
      </c>
      <c r="H68" s="1129">
        <v>88.101</v>
      </c>
      <c r="I68" s="830">
        <f t="shared" si="0"/>
        <v>30.54762461970513</v>
      </c>
      <c r="J68" s="425">
        <v>62.503</v>
      </c>
      <c r="K68" s="415">
        <v>130.503</v>
      </c>
    </row>
    <row r="69" spans="1:11" ht="15" hidden="1">
      <c r="A69" s="406" t="s">
        <v>253</v>
      </c>
      <c r="B69" s="414">
        <v>968</v>
      </c>
      <c r="C69" s="414">
        <v>104</v>
      </c>
      <c r="D69" s="414" t="s">
        <v>585</v>
      </c>
      <c r="E69" s="414">
        <v>500</v>
      </c>
      <c r="F69" s="420">
        <v>213</v>
      </c>
      <c r="G69" s="802">
        <f>SUM(H69:K69)</f>
        <v>137.49</v>
      </c>
      <c r="H69" s="1129">
        <v>37.584</v>
      </c>
      <c r="I69" s="830">
        <f t="shared" si="0"/>
        <v>30.54762461970513</v>
      </c>
      <c r="J69" s="425">
        <v>23.194</v>
      </c>
      <c r="K69" s="415">
        <v>34.194</v>
      </c>
    </row>
    <row r="70" spans="1:11" ht="14.25">
      <c r="A70" s="406" t="s">
        <v>1268</v>
      </c>
      <c r="B70" s="839">
        <v>968</v>
      </c>
      <c r="C70" s="839">
        <v>104</v>
      </c>
      <c r="D70" s="839" t="s">
        <v>953</v>
      </c>
      <c r="E70" s="839">
        <v>121</v>
      </c>
      <c r="F70" s="840"/>
      <c r="G70" s="904">
        <v>18530.7</v>
      </c>
      <c r="H70" s="1139">
        <v>18530.7</v>
      </c>
      <c r="I70" s="905">
        <f t="shared" si="0"/>
        <v>100</v>
      </c>
      <c r="J70" s="877"/>
      <c r="K70" s="878"/>
    </row>
    <row r="71" spans="1:11" ht="24">
      <c r="A71" s="903" t="s">
        <v>1285</v>
      </c>
      <c r="B71" s="839">
        <v>968</v>
      </c>
      <c r="C71" s="839">
        <v>104</v>
      </c>
      <c r="D71" s="839" t="s">
        <v>953</v>
      </c>
      <c r="E71" s="839">
        <v>240</v>
      </c>
      <c r="F71" s="840"/>
      <c r="G71" s="904">
        <f>G72+G73</f>
        <v>3605.1</v>
      </c>
      <c r="H71" s="1139">
        <f>H72+H73</f>
        <v>3605</v>
      </c>
      <c r="I71" s="905">
        <f t="shared" si="0"/>
        <v>99.99722615184044</v>
      </c>
      <c r="J71" s="877"/>
      <c r="K71" s="878"/>
    </row>
    <row r="72" spans="1:11" ht="31.5" customHeight="1">
      <c r="A72" s="1056" t="s">
        <v>1286</v>
      </c>
      <c r="B72" s="1026">
        <v>968</v>
      </c>
      <c r="C72" s="1026">
        <v>104</v>
      </c>
      <c r="D72" s="1026" t="s">
        <v>953</v>
      </c>
      <c r="E72" s="1026">
        <v>242</v>
      </c>
      <c r="F72" s="1027"/>
      <c r="G72" s="1028">
        <v>1277.4</v>
      </c>
      <c r="H72" s="1140">
        <v>1277.4</v>
      </c>
      <c r="I72" s="1029">
        <f t="shared" si="0"/>
        <v>100</v>
      </c>
      <c r="J72" s="877"/>
      <c r="K72" s="878"/>
    </row>
    <row r="73" spans="1:11" ht="25.5" customHeight="1">
      <c r="A73" s="1056" t="s">
        <v>1287</v>
      </c>
      <c r="B73" s="1026">
        <v>968</v>
      </c>
      <c r="C73" s="1026">
        <v>104</v>
      </c>
      <c r="D73" s="1026" t="s">
        <v>953</v>
      </c>
      <c r="E73" s="1026">
        <v>244</v>
      </c>
      <c r="F73" s="1027"/>
      <c r="G73" s="1028">
        <v>2327.7</v>
      </c>
      <c r="H73" s="1057">
        <v>2327.6</v>
      </c>
      <c r="I73" s="1029">
        <f t="shared" si="0"/>
        <v>99.9957039137346</v>
      </c>
      <c r="J73" s="877"/>
      <c r="K73" s="878"/>
    </row>
    <row r="74" spans="1:11" ht="35.25" customHeight="1">
      <c r="A74" s="903" t="s">
        <v>1337</v>
      </c>
      <c r="B74" s="839">
        <v>968</v>
      </c>
      <c r="C74" s="839">
        <v>104</v>
      </c>
      <c r="D74" s="839" t="s">
        <v>952</v>
      </c>
      <c r="E74" s="839">
        <v>321</v>
      </c>
      <c r="F74" s="840"/>
      <c r="G74" s="904">
        <v>45.1</v>
      </c>
      <c r="H74" s="933">
        <v>45.1</v>
      </c>
      <c r="I74" s="1029">
        <f>H74/G74%</f>
        <v>100</v>
      </c>
      <c r="J74" s="877"/>
      <c r="K74" s="878"/>
    </row>
    <row r="75" spans="1:11" ht="25.5" customHeight="1">
      <c r="A75" s="903" t="s">
        <v>1288</v>
      </c>
      <c r="B75" s="839">
        <v>968</v>
      </c>
      <c r="C75" s="839">
        <v>104</v>
      </c>
      <c r="D75" s="839" t="s">
        <v>952</v>
      </c>
      <c r="E75" s="839">
        <v>851</v>
      </c>
      <c r="F75" s="840"/>
      <c r="G75" s="904">
        <v>22</v>
      </c>
      <c r="H75" s="933">
        <v>22</v>
      </c>
      <c r="I75" s="1029">
        <f t="shared" si="0"/>
        <v>100</v>
      </c>
      <c r="J75" s="877"/>
      <c r="K75" s="878"/>
    </row>
    <row r="76" spans="1:11" ht="25.5" customHeight="1">
      <c r="A76" s="903" t="s">
        <v>1292</v>
      </c>
      <c r="B76" s="839">
        <v>968</v>
      </c>
      <c r="C76" s="839">
        <v>104</v>
      </c>
      <c r="D76" s="839" t="s">
        <v>952</v>
      </c>
      <c r="E76" s="839">
        <v>852</v>
      </c>
      <c r="F76" s="840"/>
      <c r="G76" s="904">
        <v>1</v>
      </c>
      <c r="H76" s="933">
        <v>1</v>
      </c>
      <c r="I76" s="1029">
        <f t="shared" si="0"/>
        <v>100</v>
      </c>
      <c r="J76" s="877"/>
      <c r="K76" s="878"/>
    </row>
    <row r="77" spans="1:11" ht="50.25" customHeight="1">
      <c r="A77" s="896" t="s">
        <v>1289</v>
      </c>
      <c r="B77" s="834">
        <v>968</v>
      </c>
      <c r="C77" s="834">
        <v>104</v>
      </c>
      <c r="D77" s="834" t="s">
        <v>1290</v>
      </c>
      <c r="E77" s="834"/>
      <c r="F77" s="835"/>
      <c r="G77" s="906">
        <f>G78</f>
        <v>5.3</v>
      </c>
      <c r="H77" s="1137">
        <f>H78</f>
        <v>5.3</v>
      </c>
      <c r="I77" s="1029">
        <f t="shared" si="0"/>
        <v>100</v>
      </c>
      <c r="J77" s="877"/>
      <c r="K77" s="878"/>
    </row>
    <row r="78" spans="1:11" ht="25.5" customHeight="1">
      <c r="A78" s="1056" t="s">
        <v>1287</v>
      </c>
      <c r="B78" s="1026">
        <v>968</v>
      </c>
      <c r="C78" s="1026">
        <v>104</v>
      </c>
      <c r="D78" s="1026" t="s">
        <v>1291</v>
      </c>
      <c r="E78" s="1026">
        <v>244</v>
      </c>
      <c r="F78" s="1027"/>
      <c r="G78" s="1028">
        <v>5.3</v>
      </c>
      <c r="H78" s="1057">
        <v>5.3</v>
      </c>
      <c r="I78" s="1029">
        <f t="shared" si="0"/>
        <v>100</v>
      </c>
      <c r="J78" s="877"/>
      <c r="K78" s="878"/>
    </row>
    <row r="79" spans="1:11" ht="15" customHeight="1" hidden="1">
      <c r="A79" s="833" t="s">
        <v>545</v>
      </c>
      <c r="B79" s="900">
        <v>968</v>
      </c>
      <c r="C79" s="900">
        <v>111</v>
      </c>
      <c r="D79" s="900"/>
      <c r="E79" s="900"/>
      <c r="F79" s="901"/>
      <c r="G79" s="902">
        <f>G80</f>
        <v>0</v>
      </c>
      <c r="H79" s="1141">
        <f>H80</f>
        <v>0</v>
      </c>
      <c r="I79" s="804" t="e">
        <f t="shared" si="0"/>
        <v>#DIV/0!</v>
      </c>
      <c r="J79" s="877"/>
      <c r="K79" s="878"/>
    </row>
    <row r="80" spans="1:11" ht="21" customHeight="1" hidden="1">
      <c r="A80" s="903" t="s">
        <v>546</v>
      </c>
      <c r="B80" s="934">
        <v>968</v>
      </c>
      <c r="C80" s="935">
        <v>111</v>
      </c>
      <c r="D80" s="935" t="s">
        <v>957</v>
      </c>
      <c r="E80" s="935">
        <v>13</v>
      </c>
      <c r="F80" s="936"/>
      <c r="G80" s="937">
        <f>G81</f>
        <v>0</v>
      </c>
      <c r="H80" s="938">
        <f>H81</f>
        <v>0</v>
      </c>
      <c r="I80" s="937" t="e">
        <f t="shared" si="0"/>
        <v>#DIV/0!</v>
      </c>
      <c r="J80" s="877"/>
      <c r="K80" s="878"/>
    </row>
    <row r="81" spans="1:11" ht="24" customHeight="1" hidden="1">
      <c r="A81" s="910" t="s">
        <v>955</v>
      </c>
      <c r="B81" s="888">
        <v>968</v>
      </c>
      <c r="C81" s="839">
        <v>111</v>
      </c>
      <c r="D81" s="839" t="s">
        <v>957</v>
      </c>
      <c r="E81" s="839">
        <v>13</v>
      </c>
      <c r="F81" s="840"/>
      <c r="G81" s="904">
        <v>0</v>
      </c>
      <c r="H81" s="933">
        <v>0</v>
      </c>
      <c r="I81" s="939" t="e">
        <f t="shared" si="0"/>
        <v>#DIV/0!</v>
      </c>
      <c r="J81" s="877"/>
      <c r="K81" s="878"/>
    </row>
    <row r="82" spans="1:11" ht="27" customHeight="1" hidden="1">
      <c r="A82" s="911" t="s">
        <v>956</v>
      </c>
      <c r="B82" s="412">
        <v>968</v>
      </c>
      <c r="C82" s="412">
        <v>113</v>
      </c>
      <c r="D82" s="412"/>
      <c r="E82" s="412"/>
      <c r="F82" s="417"/>
      <c r="G82" s="799" t="e">
        <f>G83+G88+#REF!+G96+#REF!+#REF!</f>
        <v>#REF!</v>
      </c>
      <c r="H82" s="1142" t="e">
        <f>H83+H88+#REF!+H96+#REF!+#REF!</f>
        <v>#REF!</v>
      </c>
      <c r="I82" s="804" t="e">
        <f t="shared" si="0"/>
        <v>#REF!</v>
      </c>
      <c r="J82" s="1176" t="e">
        <f>#REF!+J88+#REF!</f>
        <v>#REF!</v>
      </c>
      <c r="K82" s="446" t="e">
        <f>#REF!+K88+#REF!</f>
        <v>#REF!</v>
      </c>
    </row>
    <row r="83" spans="1:11" ht="24.75" customHeight="1" hidden="1">
      <c r="A83" s="903" t="s">
        <v>455</v>
      </c>
      <c r="B83" s="834">
        <v>968</v>
      </c>
      <c r="C83" s="834">
        <v>113</v>
      </c>
      <c r="D83" s="834" t="s">
        <v>1170</v>
      </c>
      <c r="E83" s="834"/>
      <c r="F83" s="835"/>
      <c r="G83" s="906">
        <f>G84</f>
        <v>0</v>
      </c>
      <c r="H83" s="907">
        <f>H84</f>
        <v>0</v>
      </c>
      <c r="I83" s="932" t="e">
        <f t="shared" si="0"/>
        <v>#DIV/0!</v>
      </c>
      <c r="J83" s="831"/>
      <c r="K83" s="832"/>
    </row>
    <row r="84" spans="1:11" ht="27" customHeight="1" hidden="1">
      <c r="A84" s="432" t="s">
        <v>682</v>
      </c>
      <c r="B84" s="839">
        <v>968</v>
      </c>
      <c r="C84" s="839">
        <v>113</v>
      </c>
      <c r="D84" s="839" t="s">
        <v>1171</v>
      </c>
      <c r="E84" s="839">
        <v>500</v>
      </c>
      <c r="F84" s="840"/>
      <c r="G84" s="904">
        <v>0</v>
      </c>
      <c r="H84" s="933">
        <v>0</v>
      </c>
      <c r="I84" s="939" t="e">
        <f t="shared" si="0"/>
        <v>#DIV/0!</v>
      </c>
      <c r="J84" s="831"/>
      <c r="K84" s="832"/>
    </row>
    <row r="85" spans="1:11" ht="18" customHeight="1" hidden="1">
      <c r="A85" s="896" t="s">
        <v>683</v>
      </c>
      <c r="B85" s="983">
        <v>968</v>
      </c>
      <c r="C85" s="983">
        <v>111</v>
      </c>
      <c r="D85" s="983"/>
      <c r="E85" s="983"/>
      <c r="F85" s="984"/>
      <c r="G85" s="985">
        <f aca="true" t="shared" si="4" ref="G85:H87">G86</f>
        <v>2365.2</v>
      </c>
      <c r="H85" s="1143">
        <f t="shared" si="4"/>
        <v>0</v>
      </c>
      <c r="I85" s="986">
        <f t="shared" si="0"/>
        <v>0</v>
      </c>
      <c r="J85" s="831"/>
      <c r="K85" s="832"/>
    </row>
    <row r="86" spans="1:11" ht="21" customHeight="1">
      <c r="A86" s="1062" t="s">
        <v>955</v>
      </c>
      <c r="B86" s="1052">
        <v>968</v>
      </c>
      <c r="C86" s="1052">
        <v>111</v>
      </c>
      <c r="D86" s="1052"/>
      <c r="E86" s="1052"/>
      <c r="F86" s="1053"/>
      <c r="G86" s="1054">
        <f t="shared" si="4"/>
        <v>2365.2</v>
      </c>
      <c r="H86" s="1136">
        <f t="shared" si="4"/>
        <v>0</v>
      </c>
      <c r="I86" s="1044">
        <f t="shared" si="0"/>
        <v>0</v>
      </c>
      <c r="J86" s="831"/>
      <c r="K86" s="832"/>
    </row>
    <row r="87" spans="1:11" ht="16.5" customHeight="1">
      <c r="A87" s="1058" t="s">
        <v>1216</v>
      </c>
      <c r="B87" s="1059">
        <v>968</v>
      </c>
      <c r="C87" s="1059">
        <v>111</v>
      </c>
      <c r="D87" s="1059" t="s">
        <v>957</v>
      </c>
      <c r="E87" s="1059"/>
      <c r="F87" s="1060"/>
      <c r="G87" s="1061">
        <f t="shared" si="4"/>
        <v>2365.2</v>
      </c>
      <c r="H87" s="1144">
        <f t="shared" si="4"/>
        <v>0</v>
      </c>
      <c r="I87" s="981">
        <f t="shared" si="0"/>
        <v>0</v>
      </c>
      <c r="J87" s="831"/>
      <c r="K87" s="832"/>
    </row>
    <row r="88" spans="1:11" ht="19.5" customHeight="1">
      <c r="A88" s="1063" t="s">
        <v>1293</v>
      </c>
      <c r="B88" s="1037">
        <v>968</v>
      </c>
      <c r="C88" s="1037">
        <v>111</v>
      </c>
      <c r="D88" s="1037" t="s">
        <v>1294</v>
      </c>
      <c r="E88" s="1037">
        <v>870</v>
      </c>
      <c r="F88" s="1038"/>
      <c r="G88" s="1039">
        <v>2365.2</v>
      </c>
      <c r="H88" s="1126">
        <v>0</v>
      </c>
      <c r="I88" s="1039">
        <f t="shared" si="0"/>
        <v>0</v>
      </c>
      <c r="J88" s="1179">
        <f>J91</f>
        <v>148.02</v>
      </c>
      <c r="K88" s="440">
        <f>K91</f>
        <v>125</v>
      </c>
    </row>
    <row r="89" spans="1:11" ht="29.25" customHeight="1">
      <c r="A89" s="1051" t="s">
        <v>708</v>
      </c>
      <c r="B89" s="1041">
        <v>968</v>
      </c>
      <c r="C89" s="1041">
        <v>113</v>
      </c>
      <c r="D89" s="1041"/>
      <c r="E89" s="1041"/>
      <c r="F89" s="1042"/>
      <c r="G89" s="1066">
        <v>1826.4</v>
      </c>
      <c r="H89" s="1145">
        <f>H90+H92+H94+H96+H98+H100+H102+H104</f>
        <v>1826.4999999999998</v>
      </c>
      <c r="I89" s="1066">
        <f t="shared" si="0"/>
        <v>100.00547525186158</v>
      </c>
      <c r="J89" s="1179"/>
      <c r="K89" s="440"/>
    </row>
    <row r="90" spans="1:11" ht="51.75" customHeight="1">
      <c r="A90" s="896" t="s">
        <v>1295</v>
      </c>
      <c r="B90" s="892">
        <v>968</v>
      </c>
      <c r="C90" s="892">
        <v>113</v>
      </c>
      <c r="D90" s="892" t="s">
        <v>449</v>
      </c>
      <c r="E90" s="892"/>
      <c r="F90" s="893"/>
      <c r="G90" s="894">
        <f>G91</f>
        <v>95.9</v>
      </c>
      <c r="H90" s="1127">
        <f>H91</f>
        <v>95.9</v>
      </c>
      <c r="I90" s="879">
        <f t="shared" si="0"/>
        <v>100</v>
      </c>
      <c r="J90" s="1179"/>
      <c r="K90" s="440"/>
    </row>
    <row r="91" spans="1:11" ht="29.25" customHeight="1">
      <c r="A91" s="1056" t="s">
        <v>1287</v>
      </c>
      <c r="B91" s="880">
        <v>968</v>
      </c>
      <c r="C91" s="880">
        <v>113</v>
      </c>
      <c r="D91" s="880" t="s">
        <v>449</v>
      </c>
      <c r="E91" s="880">
        <v>244</v>
      </c>
      <c r="F91" s="881"/>
      <c r="G91" s="882">
        <v>95.9</v>
      </c>
      <c r="H91" s="1146">
        <v>95.9</v>
      </c>
      <c r="I91" s="928">
        <f t="shared" si="0"/>
        <v>100</v>
      </c>
      <c r="J91" s="1177">
        <f>J92</f>
        <v>148.02</v>
      </c>
      <c r="K91" s="441">
        <f>K92</f>
        <v>125</v>
      </c>
    </row>
    <row r="92" spans="1:11" ht="75" customHeight="1">
      <c r="A92" s="896" t="s">
        <v>685</v>
      </c>
      <c r="B92" s="892">
        <v>968</v>
      </c>
      <c r="C92" s="892">
        <v>113</v>
      </c>
      <c r="D92" s="892" t="s">
        <v>450</v>
      </c>
      <c r="E92" s="892"/>
      <c r="F92" s="893">
        <v>200</v>
      </c>
      <c r="G92" s="894">
        <f>G93</f>
        <v>440.9</v>
      </c>
      <c r="H92" s="1127">
        <f>H93</f>
        <v>440.9</v>
      </c>
      <c r="I92" s="879">
        <f t="shared" si="0"/>
        <v>100</v>
      </c>
      <c r="J92" s="1177">
        <f>J93</f>
        <v>148.02</v>
      </c>
      <c r="K92" s="441">
        <f>K93</f>
        <v>125</v>
      </c>
    </row>
    <row r="93" spans="1:11" ht="22.5" customHeight="1">
      <c r="A93" s="1056" t="s">
        <v>1296</v>
      </c>
      <c r="B93" s="1026">
        <v>968</v>
      </c>
      <c r="C93" s="1026">
        <v>113</v>
      </c>
      <c r="D93" s="1026" t="s">
        <v>450</v>
      </c>
      <c r="E93" s="1026">
        <v>630</v>
      </c>
      <c r="F93" s="1027">
        <v>226</v>
      </c>
      <c r="G93" s="1028">
        <v>440.9</v>
      </c>
      <c r="H93" s="1057">
        <v>440.9</v>
      </c>
      <c r="I93" s="1067">
        <f t="shared" si="0"/>
        <v>100</v>
      </c>
      <c r="J93" s="438">
        <v>148.02</v>
      </c>
      <c r="K93" s="439">
        <v>125</v>
      </c>
    </row>
    <row r="94" spans="1:11" ht="24">
      <c r="A94" s="953" t="s">
        <v>1198</v>
      </c>
      <c r="B94" s="892">
        <v>968</v>
      </c>
      <c r="C94" s="892">
        <v>113</v>
      </c>
      <c r="D94" s="892" t="s">
        <v>1171</v>
      </c>
      <c r="E94" s="892"/>
      <c r="F94" s="893"/>
      <c r="G94" s="894">
        <f>G95</f>
        <v>180</v>
      </c>
      <c r="H94" s="1127">
        <f>H95</f>
        <v>180</v>
      </c>
      <c r="I94" s="884">
        <f aca="true" t="shared" si="5" ref="I94:I104">H94/G94%</f>
        <v>100</v>
      </c>
      <c r="J94" s="831"/>
      <c r="K94" s="832"/>
    </row>
    <row r="95" spans="1:11" ht="29.25" customHeight="1">
      <c r="A95" s="1056" t="s">
        <v>1287</v>
      </c>
      <c r="B95" s="880">
        <v>968</v>
      </c>
      <c r="C95" s="880">
        <v>113</v>
      </c>
      <c r="D95" s="880" t="s">
        <v>1171</v>
      </c>
      <c r="E95" s="880">
        <v>244</v>
      </c>
      <c r="F95" s="881"/>
      <c r="G95" s="882">
        <v>180</v>
      </c>
      <c r="H95" s="1146">
        <v>180</v>
      </c>
      <c r="I95" s="928">
        <f t="shared" si="5"/>
        <v>100</v>
      </c>
      <c r="J95" s="831"/>
      <c r="K95" s="832"/>
    </row>
    <row r="96" spans="1:11" ht="51.75" customHeight="1">
      <c r="A96" s="896" t="s">
        <v>1297</v>
      </c>
      <c r="B96" s="892">
        <v>968</v>
      </c>
      <c r="C96" s="892">
        <v>113</v>
      </c>
      <c r="D96" s="892" t="s">
        <v>752</v>
      </c>
      <c r="E96" s="892"/>
      <c r="F96" s="893"/>
      <c r="G96" s="894">
        <f>G97</f>
        <v>72</v>
      </c>
      <c r="H96" s="1127">
        <f>H97</f>
        <v>72</v>
      </c>
      <c r="I96" s="884">
        <f t="shared" si="5"/>
        <v>100</v>
      </c>
      <c r="J96" s="831"/>
      <c r="K96" s="832"/>
    </row>
    <row r="97" spans="1:11" ht="17.25" customHeight="1">
      <c r="A97" s="1056" t="s">
        <v>1292</v>
      </c>
      <c r="B97" s="880">
        <v>968</v>
      </c>
      <c r="C97" s="880">
        <v>113</v>
      </c>
      <c r="D97" s="880" t="s">
        <v>752</v>
      </c>
      <c r="E97" s="880">
        <v>852</v>
      </c>
      <c r="F97" s="881"/>
      <c r="G97" s="882">
        <v>72</v>
      </c>
      <c r="H97" s="1146">
        <v>72</v>
      </c>
      <c r="I97" s="928">
        <f t="shared" si="5"/>
        <v>100</v>
      </c>
      <c r="J97" s="831"/>
      <c r="K97" s="832"/>
    </row>
    <row r="98" spans="1:11" ht="63" customHeight="1">
      <c r="A98" s="896" t="s">
        <v>1298</v>
      </c>
      <c r="B98" s="892">
        <v>968</v>
      </c>
      <c r="C98" s="892">
        <v>113</v>
      </c>
      <c r="D98" s="892" t="s">
        <v>1219</v>
      </c>
      <c r="E98" s="892"/>
      <c r="F98" s="893"/>
      <c r="G98" s="894">
        <f>G99</f>
        <v>126.4</v>
      </c>
      <c r="H98" s="1127">
        <f>H99</f>
        <v>126.4</v>
      </c>
      <c r="I98" s="884">
        <f t="shared" si="5"/>
        <v>100</v>
      </c>
      <c r="J98" s="831"/>
      <c r="K98" s="832"/>
    </row>
    <row r="99" spans="1:11" ht="27.75" customHeight="1">
      <c r="A99" s="1056" t="s">
        <v>1287</v>
      </c>
      <c r="B99" s="880">
        <v>968</v>
      </c>
      <c r="C99" s="880">
        <v>113</v>
      </c>
      <c r="D99" s="880" t="s">
        <v>1219</v>
      </c>
      <c r="E99" s="880">
        <v>244</v>
      </c>
      <c r="F99" s="881"/>
      <c r="G99" s="882">
        <v>126.4</v>
      </c>
      <c r="H99" s="1146">
        <v>126.4</v>
      </c>
      <c r="I99" s="928">
        <f t="shared" si="5"/>
        <v>100</v>
      </c>
      <c r="J99" s="831"/>
      <c r="K99" s="832"/>
    </row>
    <row r="100" spans="1:11" ht="30" customHeight="1">
      <c r="A100" s="896" t="s">
        <v>1240</v>
      </c>
      <c r="B100" s="892">
        <v>968</v>
      </c>
      <c r="C100" s="892">
        <v>113</v>
      </c>
      <c r="D100" s="892" t="s">
        <v>1243</v>
      </c>
      <c r="E100" s="892"/>
      <c r="F100" s="893"/>
      <c r="G100" s="894">
        <f>G101</f>
        <v>160</v>
      </c>
      <c r="H100" s="1127">
        <f>H101</f>
        <v>160</v>
      </c>
      <c r="I100" s="884">
        <f t="shared" si="5"/>
        <v>100</v>
      </c>
      <c r="J100" s="831"/>
      <c r="K100" s="832"/>
    </row>
    <row r="101" spans="1:11" ht="30" customHeight="1">
      <c r="A101" s="1056" t="s">
        <v>1286</v>
      </c>
      <c r="B101" s="880">
        <v>968</v>
      </c>
      <c r="C101" s="880">
        <v>113</v>
      </c>
      <c r="D101" s="880" t="s">
        <v>1241</v>
      </c>
      <c r="E101" s="880">
        <v>242</v>
      </c>
      <c r="F101" s="881"/>
      <c r="G101" s="882">
        <v>160</v>
      </c>
      <c r="H101" s="1146">
        <v>160</v>
      </c>
      <c r="I101" s="928">
        <f t="shared" si="5"/>
        <v>100</v>
      </c>
      <c r="J101" s="831"/>
      <c r="K101" s="832"/>
    </row>
    <row r="102" spans="1:12" ht="39.75" customHeight="1">
      <c r="A102" s="896" t="s">
        <v>1244</v>
      </c>
      <c r="B102" s="892">
        <v>968</v>
      </c>
      <c r="C102" s="892">
        <v>113</v>
      </c>
      <c r="D102" s="892" t="s">
        <v>1245</v>
      </c>
      <c r="E102" s="892"/>
      <c r="F102" s="893"/>
      <c r="G102" s="894">
        <f>G103</f>
        <v>652.8</v>
      </c>
      <c r="H102" s="1127">
        <f>H103</f>
        <v>652.8</v>
      </c>
      <c r="I102" s="884">
        <f t="shared" si="5"/>
        <v>100</v>
      </c>
      <c r="J102" s="973"/>
      <c r="K102" s="974"/>
      <c r="L102" s="838"/>
    </row>
    <row r="103" spans="1:11" ht="24">
      <c r="A103" s="1056" t="s">
        <v>1287</v>
      </c>
      <c r="B103" s="880">
        <v>968</v>
      </c>
      <c r="C103" s="880">
        <v>113</v>
      </c>
      <c r="D103" s="880" t="s">
        <v>1245</v>
      </c>
      <c r="E103" s="880">
        <v>244</v>
      </c>
      <c r="F103" s="881"/>
      <c r="G103" s="882">
        <v>652.8</v>
      </c>
      <c r="H103" s="1146">
        <v>652.8</v>
      </c>
      <c r="I103" s="928">
        <f t="shared" si="5"/>
        <v>100</v>
      </c>
      <c r="J103" s="831"/>
      <c r="K103" s="832"/>
    </row>
    <row r="104" spans="1:11" ht="39" customHeight="1">
      <c r="A104" s="909" t="s">
        <v>1299</v>
      </c>
      <c r="B104" s="892">
        <v>968</v>
      </c>
      <c r="C104" s="892">
        <v>113</v>
      </c>
      <c r="D104" s="892" t="s">
        <v>681</v>
      </c>
      <c r="E104" s="892"/>
      <c r="F104" s="893"/>
      <c r="G104" s="894">
        <f>G105</f>
        <v>98.5</v>
      </c>
      <c r="H104" s="1127">
        <f>H105</f>
        <v>98.5</v>
      </c>
      <c r="I104" s="884">
        <f t="shared" si="5"/>
        <v>100</v>
      </c>
      <c r="J104" s="831"/>
      <c r="K104" s="832"/>
    </row>
    <row r="105" spans="1:11" ht="24">
      <c r="A105" s="1056" t="s">
        <v>1287</v>
      </c>
      <c r="B105" s="1037">
        <v>968</v>
      </c>
      <c r="C105" s="1037">
        <v>113</v>
      </c>
      <c r="D105" s="1037" t="s">
        <v>681</v>
      </c>
      <c r="E105" s="1037">
        <v>244</v>
      </c>
      <c r="F105" s="1038"/>
      <c r="G105" s="1039">
        <v>98.5</v>
      </c>
      <c r="H105" s="1126">
        <v>98.5</v>
      </c>
      <c r="I105" s="1039">
        <f aca="true" t="shared" si="6" ref="I105:I183">H105/G105%</f>
        <v>100</v>
      </c>
      <c r="J105" s="1185" t="e">
        <f>J106</f>
        <v>#REF!</v>
      </c>
      <c r="K105" s="436" t="e">
        <f>K106</f>
        <v>#REF!</v>
      </c>
    </row>
    <row r="106" spans="1:11" ht="30.75" customHeight="1">
      <c r="A106" s="1072" t="s">
        <v>458</v>
      </c>
      <c r="B106" s="1073">
        <v>968</v>
      </c>
      <c r="C106" s="1073">
        <v>300</v>
      </c>
      <c r="D106" s="1073"/>
      <c r="E106" s="1073"/>
      <c r="F106" s="1074"/>
      <c r="G106" s="1055">
        <f>G107</f>
        <v>397.29999999999995</v>
      </c>
      <c r="H106" s="1147">
        <f>H107</f>
        <v>397.29999999999995</v>
      </c>
      <c r="I106" s="1075">
        <f t="shared" si="6"/>
        <v>100</v>
      </c>
      <c r="J106" s="1176" t="e">
        <f>J107+#REF!</f>
        <v>#REF!</v>
      </c>
      <c r="K106" s="446" t="e">
        <f>K107+#REF!</f>
        <v>#REF!</v>
      </c>
    </row>
    <row r="107" spans="1:11" ht="51.75" customHeight="1">
      <c r="A107" s="969" t="s">
        <v>1300</v>
      </c>
      <c r="B107" s="966">
        <v>968</v>
      </c>
      <c r="C107" s="966">
        <v>309</v>
      </c>
      <c r="D107" s="1071"/>
      <c r="E107" s="966"/>
      <c r="F107" s="967"/>
      <c r="G107" s="968">
        <f>G108+G121</f>
        <v>397.29999999999995</v>
      </c>
      <c r="H107" s="1125">
        <f>H108+H121</f>
        <v>397.29999999999995</v>
      </c>
      <c r="I107" s="980">
        <f t="shared" si="6"/>
        <v>100</v>
      </c>
      <c r="J107" s="1179">
        <f>J111</f>
        <v>353.53</v>
      </c>
      <c r="K107" s="440">
        <f>K111</f>
        <v>33</v>
      </c>
    </row>
    <row r="108" spans="1:11" ht="23.25" customHeight="1">
      <c r="A108" s="431" t="s">
        <v>1222</v>
      </c>
      <c r="B108" s="130">
        <v>968</v>
      </c>
      <c r="C108" s="130">
        <v>309</v>
      </c>
      <c r="D108" s="130" t="s">
        <v>1136</v>
      </c>
      <c r="E108" s="130"/>
      <c r="F108" s="421"/>
      <c r="G108" s="800">
        <f>G109+G111</f>
        <v>221.2</v>
      </c>
      <c r="H108" s="1133">
        <f>H109+H111</f>
        <v>221.2</v>
      </c>
      <c r="I108" s="830">
        <f t="shared" si="6"/>
        <v>100</v>
      </c>
      <c r="J108" s="1179"/>
      <c r="K108" s="440"/>
    </row>
    <row r="109" spans="1:11" ht="49.5" customHeight="1">
      <c r="A109" s="896" t="s">
        <v>1301</v>
      </c>
      <c r="B109" s="130">
        <v>968</v>
      </c>
      <c r="C109" s="130">
        <v>309</v>
      </c>
      <c r="D109" s="130" t="s">
        <v>1221</v>
      </c>
      <c r="E109" s="130"/>
      <c r="F109" s="421"/>
      <c r="G109" s="800">
        <f>G110</f>
        <v>38.5</v>
      </c>
      <c r="H109" s="1133">
        <f>H110</f>
        <v>38.5</v>
      </c>
      <c r="I109" s="830"/>
      <c r="J109" s="1179"/>
      <c r="K109" s="440"/>
    </row>
    <row r="110" spans="1:11" ht="28.5" customHeight="1">
      <c r="A110" s="1056" t="s">
        <v>1287</v>
      </c>
      <c r="B110" s="1026">
        <v>968</v>
      </c>
      <c r="C110" s="1026">
        <v>309</v>
      </c>
      <c r="D110" s="1026" t="s">
        <v>1221</v>
      </c>
      <c r="E110" s="1026">
        <v>244</v>
      </c>
      <c r="F110" s="1027"/>
      <c r="G110" s="1028">
        <v>38.5</v>
      </c>
      <c r="H110" s="1057">
        <v>38.5</v>
      </c>
      <c r="I110" s="1029">
        <f>H110/G110%</f>
        <v>100</v>
      </c>
      <c r="J110" s="1179"/>
      <c r="K110" s="440"/>
    </row>
    <row r="111" spans="1:11" ht="74.25" customHeight="1">
      <c r="A111" s="431" t="s">
        <v>1302</v>
      </c>
      <c r="B111" s="892">
        <v>968</v>
      </c>
      <c r="C111" s="892">
        <v>309</v>
      </c>
      <c r="D111" s="892" t="s">
        <v>1220</v>
      </c>
      <c r="E111" s="892"/>
      <c r="F111" s="893"/>
      <c r="G111" s="894">
        <f>G120</f>
        <v>182.7</v>
      </c>
      <c r="H111" s="1127">
        <f>H120</f>
        <v>182.7</v>
      </c>
      <c r="I111" s="879">
        <f t="shared" si="6"/>
        <v>100</v>
      </c>
      <c r="J111" s="1177">
        <f aca="true" t="shared" si="7" ref="G111:K112">J112</f>
        <v>353.53</v>
      </c>
      <c r="K111" s="441">
        <f t="shared" si="7"/>
        <v>33</v>
      </c>
    </row>
    <row r="112" spans="1:11" ht="15" hidden="1">
      <c r="A112" s="903" t="s">
        <v>1242</v>
      </c>
      <c r="B112" s="414">
        <v>968</v>
      </c>
      <c r="C112" s="414">
        <v>309</v>
      </c>
      <c r="D112" s="414" t="s">
        <v>679</v>
      </c>
      <c r="E112" s="414">
        <v>500</v>
      </c>
      <c r="F112" s="420">
        <v>200</v>
      </c>
      <c r="G112" s="802">
        <f t="shared" si="7"/>
        <v>561.0999999999999</v>
      </c>
      <c r="H112" s="1148">
        <f t="shared" si="7"/>
        <v>3.456</v>
      </c>
      <c r="I112" s="830">
        <f t="shared" si="6"/>
        <v>11.918601583113455</v>
      </c>
      <c r="J112" s="832">
        <f t="shared" si="7"/>
        <v>353.53</v>
      </c>
      <c r="K112" s="437">
        <f t="shared" si="7"/>
        <v>33</v>
      </c>
    </row>
    <row r="113" spans="1:11" ht="15" hidden="1">
      <c r="A113" s="406" t="s">
        <v>580</v>
      </c>
      <c r="B113" s="414">
        <v>968</v>
      </c>
      <c r="C113" s="414">
        <v>309</v>
      </c>
      <c r="D113" s="414" t="s">
        <v>679</v>
      </c>
      <c r="E113" s="414">
        <v>500</v>
      </c>
      <c r="F113" s="420">
        <v>226</v>
      </c>
      <c r="G113" s="802">
        <f>SUM(H113:K113)</f>
        <v>561.0999999999999</v>
      </c>
      <c r="H113" s="1129">
        <v>3.456</v>
      </c>
      <c r="I113" s="830">
        <f t="shared" si="6"/>
        <v>11.918601583113455</v>
      </c>
      <c r="J113" s="438">
        <v>353.53</v>
      </c>
      <c r="K113" s="439">
        <v>33</v>
      </c>
    </row>
    <row r="114" spans="1:11" ht="12.75" hidden="1">
      <c r="A114" s="406" t="s">
        <v>583</v>
      </c>
      <c r="B114" s="120">
        <v>968</v>
      </c>
      <c r="C114" s="120">
        <v>309</v>
      </c>
      <c r="D114" s="120" t="s">
        <v>681</v>
      </c>
      <c r="E114" s="120">
        <v>500</v>
      </c>
      <c r="F114" s="418">
        <v>200</v>
      </c>
      <c r="G114" s="887">
        <f>G115</f>
        <v>50</v>
      </c>
      <c r="H114" s="1149">
        <f>H115</f>
        <v>0</v>
      </c>
      <c r="I114" s="884">
        <f t="shared" si="6"/>
        <v>0.012</v>
      </c>
      <c r="J114" s="1177">
        <f>J115</f>
        <v>0</v>
      </c>
      <c r="K114" s="441">
        <f>K115</f>
        <v>25</v>
      </c>
    </row>
    <row r="115" spans="1:11" ht="12.75" hidden="1">
      <c r="A115" s="403" t="s">
        <v>580</v>
      </c>
      <c r="B115" s="414">
        <v>968</v>
      </c>
      <c r="C115" s="414">
        <v>309</v>
      </c>
      <c r="D115" s="414" t="s">
        <v>681</v>
      </c>
      <c r="E115" s="414">
        <v>500</v>
      </c>
      <c r="F115" s="420">
        <v>226</v>
      </c>
      <c r="G115" s="882">
        <f>SUM(H115:K115)</f>
        <v>50</v>
      </c>
      <c r="H115" s="1132">
        <v>0</v>
      </c>
      <c r="I115" s="884">
        <f t="shared" si="6"/>
        <v>0.012</v>
      </c>
      <c r="J115" s="438">
        <v>0</v>
      </c>
      <c r="K115" s="439">
        <v>25</v>
      </c>
    </row>
    <row r="116" spans="1:11" ht="54.75" customHeight="1" hidden="1">
      <c r="A116" s="406" t="s">
        <v>583</v>
      </c>
      <c r="B116" s="834">
        <v>968</v>
      </c>
      <c r="C116" s="834">
        <v>309</v>
      </c>
      <c r="D116" s="834" t="s">
        <v>548</v>
      </c>
      <c r="E116" s="834"/>
      <c r="F116" s="835"/>
      <c r="G116" s="906">
        <f>G117</f>
        <v>0</v>
      </c>
      <c r="H116" s="940">
        <f>H117</f>
        <v>0</v>
      </c>
      <c r="I116" s="932"/>
      <c r="J116" s="831"/>
      <c r="K116" s="832"/>
    </row>
    <row r="117" spans="1:11" ht="60" hidden="1">
      <c r="A117" s="896" t="s">
        <v>547</v>
      </c>
      <c r="B117" s="839">
        <v>968</v>
      </c>
      <c r="C117" s="839">
        <v>309</v>
      </c>
      <c r="D117" s="834" t="s">
        <v>548</v>
      </c>
      <c r="E117" s="839">
        <v>500</v>
      </c>
      <c r="F117" s="840"/>
      <c r="G117" s="904">
        <v>0</v>
      </c>
      <c r="H117" s="933">
        <v>0</v>
      </c>
      <c r="I117" s="932"/>
      <c r="J117" s="831"/>
      <c r="K117" s="832"/>
    </row>
    <row r="118" spans="1:11" ht="24" hidden="1">
      <c r="A118" s="903" t="s">
        <v>686</v>
      </c>
      <c r="B118" s="892">
        <v>968</v>
      </c>
      <c r="C118" s="892">
        <v>309</v>
      </c>
      <c r="D118" s="892" t="s">
        <v>959</v>
      </c>
      <c r="E118" s="892"/>
      <c r="F118" s="893"/>
      <c r="G118" s="894">
        <f>G119</f>
        <v>0</v>
      </c>
      <c r="H118" s="895">
        <f>H119</f>
        <v>0</v>
      </c>
      <c r="I118" s="884">
        <v>0</v>
      </c>
      <c r="J118" s="831"/>
      <c r="K118" s="832"/>
    </row>
    <row r="119" spans="1:11" ht="38.25" hidden="1">
      <c r="A119" s="909" t="s">
        <v>958</v>
      </c>
      <c r="B119" s="888">
        <v>968</v>
      </c>
      <c r="C119" s="888">
        <v>309</v>
      </c>
      <c r="D119" s="888" t="s">
        <v>959</v>
      </c>
      <c r="E119" s="888">
        <v>500</v>
      </c>
      <c r="F119" s="889"/>
      <c r="G119" s="890">
        <v>0</v>
      </c>
      <c r="H119" s="891">
        <v>0</v>
      </c>
      <c r="I119" s="912">
        <v>0</v>
      </c>
      <c r="J119" s="831"/>
      <c r="K119" s="832"/>
    </row>
    <row r="120" spans="1:11" ht="29.25" customHeight="1">
      <c r="A120" s="1056" t="s">
        <v>1287</v>
      </c>
      <c r="B120" s="880">
        <v>968</v>
      </c>
      <c r="C120" s="880">
        <v>309</v>
      </c>
      <c r="D120" s="880" t="s">
        <v>1220</v>
      </c>
      <c r="E120" s="880">
        <v>244</v>
      </c>
      <c r="F120" s="881"/>
      <c r="G120" s="882">
        <v>182.7</v>
      </c>
      <c r="H120" s="883">
        <v>182.7</v>
      </c>
      <c r="I120" s="928">
        <f t="shared" si="6"/>
        <v>100</v>
      </c>
      <c r="J120" s="831"/>
      <c r="K120" s="832"/>
    </row>
    <row r="121" spans="1:11" ht="65.25" customHeight="1">
      <c r="A121" s="896" t="s">
        <v>1303</v>
      </c>
      <c r="B121" s="892">
        <v>968</v>
      </c>
      <c r="C121" s="892">
        <v>309</v>
      </c>
      <c r="D121" s="892" t="s">
        <v>870</v>
      </c>
      <c r="E121" s="892"/>
      <c r="F121" s="893"/>
      <c r="G121" s="894">
        <f>G125</f>
        <v>176.1</v>
      </c>
      <c r="H121" s="1127">
        <f>H125</f>
        <v>176.1</v>
      </c>
      <c r="I121" s="884">
        <f t="shared" si="6"/>
        <v>100</v>
      </c>
      <c r="J121" s="831"/>
      <c r="K121" s="832"/>
    </row>
    <row r="122" spans="1:11" ht="26.25" customHeight="1" hidden="1">
      <c r="A122" s="903" t="s">
        <v>1242</v>
      </c>
      <c r="B122" s="900">
        <v>968</v>
      </c>
      <c r="C122" s="900">
        <v>310</v>
      </c>
      <c r="D122" s="922"/>
      <c r="E122" s="922"/>
      <c r="F122" s="923"/>
      <c r="G122" s="902">
        <f aca="true" t="shared" si="8" ref="G122:I123">G123</f>
        <v>0</v>
      </c>
      <c r="H122" s="1141">
        <f t="shared" si="8"/>
        <v>0</v>
      </c>
      <c r="I122" s="902">
        <f t="shared" si="8"/>
        <v>0</v>
      </c>
      <c r="J122" s="831"/>
      <c r="K122" s="832"/>
    </row>
    <row r="123" spans="1:11" ht="25.5" hidden="1">
      <c r="A123" s="410" t="s">
        <v>1018</v>
      </c>
      <c r="B123" s="925">
        <v>968</v>
      </c>
      <c r="C123" s="925">
        <v>310</v>
      </c>
      <c r="D123" s="925" t="s">
        <v>681</v>
      </c>
      <c r="E123" s="926"/>
      <c r="F123" s="927"/>
      <c r="G123" s="928">
        <f t="shared" si="8"/>
        <v>0</v>
      </c>
      <c r="H123" s="929">
        <f t="shared" si="8"/>
        <v>0</v>
      </c>
      <c r="I123" s="912">
        <f t="shared" si="8"/>
        <v>0</v>
      </c>
      <c r="J123" s="831"/>
      <c r="K123" s="832"/>
    </row>
    <row r="124" spans="1:11" ht="38.25" hidden="1">
      <c r="A124" s="924" t="s">
        <v>680</v>
      </c>
      <c r="B124" s="880">
        <v>968</v>
      </c>
      <c r="C124" s="880">
        <v>310</v>
      </c>
      <c r="D124" s="926" t="s">
        <v>681</v>
      </c>
      <c r="E124" s="926">
        <v>500</v>
      </c>
      <c r="F124" s="881"/>
      <c r="G124" s="882">
        <v>0</v>
      </c>
      <c r="H124" s="883">
        <v>0</v>
      </c>
      <c r="I124" s="912">
        <v>0</v>
      </c>
      <c r="J124" s="831"/>
      <c r="K124" s="832"/>
    </row>
    <row r="125" spans="1:11" ht="28.5" customHeight="1">
      <c r="A125" s="1063" t="s">
        <v>1270</v>
      </c>
      <c r="B125" s="1037">
        <v>968</v>
      </c>
      <c r="C125" s="1037">
        <v>309</v>
      </c>
      <c r="D125" s="1037" t="s">
        <v>870</v>
      </c>
      <c r="E125" s="1037">
        <v>244</v>
      </c>
      <c r="F125" s="1038"/>
      <c r="G125" s="1039">
        <v>176.1</v>
      </c>
      <c r="H125" s="1076">
        <v>176.1</v>
      </c>
      <c r="I125" s="1039">
        <f t="shared" si="6"/>
        <v>100</v>
      </c>
      <c r="J125" s="831"/>
      <c r="K125" s="832"/>
    </row>
    <row r="126" spans="1:11" ht="47.25" customHeight="1" hidden="1">
      <c r="A126" s="982" t="s">
        <v>1199</v>
      </c>
      <c r="B126" s="892">
        <v>968</v>
      </c>
      <c r="C126" s="892">
        <v>401</v>
      </c>
      <c r="D126" s="955" t="s">
        <v>1210</v>
      </c>
      <c r="E126" s="955"/>
      <c r="F126" s="956"/>
      <c r="G126" s="894">
        <f>G127</f>
        <v>0</v>
      </c>
      <c r="H126" s="895">
        <f>H127</f>
        <v>0</v>
      </c>
      <c r="I126" s="884" t="e">
        <f t="shared" si="6"/>
        <v>#DIV/0!</v>
      </c>
      <c r="J126" s="831"/>
      <c r="K126" s="832"/>
    </row>
    <row r="127" spans="1:11" ht="51" hidden="1">
      <c r="A127" s="909" t="s">
        <v>1223</v>
      </c>
      <c r="B127" s="954">
        <v>968</v>
      </c>
      <c r="C127" s="954">
        <v>401</v>
      </c>
      <c r="D127" s="926" t="s">
        <v>1210</v>
      </c>
      <c r="E127" s="926">
        <v>810</v>
      </c>
      <c r="F127" s="881"/>
      <c r="G127" s="963">
        <v>0</v>
      </c>
      <c r="H127" s="964">
        <v>0</v>
      </c>
      <c r="I127" s="912" t="e">
        <f t="shared" si="6"/>
        <v>#DIV/0!</v>
      </c>
      <c r="J127" s="831"/>
      <c r="K127" s="832"/>
    </row>
    <row r="128" spans="1:11" ht="12.75">
      <c r="A128" s="1062" t="s">
        <v>1199</v>
      </c>
      <c r="B128" s="1052">
        <v>968</v>
      </c>
      <c r="C128" s="1052">
        <v>400</v>
      </c>
      <c r="D128" s="1077"/>
      <c r="E128" s="1077"/>
      <c r="F128" s="1078"/>
      <c r="G128" s="1054">
        <f>G129+G132</f>
        <v>282.56</v>
      </c>
      <c r="H128" s="1136">
        <f>H129+H132</f>
        <v>282.56</v>
      </c>
      <c r="I128" s="1054"/>
      <c r="J128" s="831"/>
      <c r="K128" s="832"/>
    </row>
    <row r="129" spans="1:11" ht="23.25" customHeight="1">
      <c r="A129" s="1058" t="s">
        <v>1304</v>
      </c>
      <c r="B129" s="1002">
        <v>968</v>
      </c>
      <c r="C129" s="1002">
        <v>401</v>
      </c>
      <c r="D129" s="1064" t="s">
        <v>1210</v>
      </c>
      <c r="E129" s="1064"/>
      <c r="F129" s="1065"/>
      <c r="G129" s="1004">
        <f>G130</f>
        <v>136.2</v>
      </c>
      <c r="H129" s="1079">
        <f>H130</f>
        <v>136.2</v>
      </c>
      <c r="I129" s="1004">
        <f t="shared" si="6"/>
        <v>100</v>
      </c>
      <c r="J129" s="831"/>
      <c r="K129" s="832"/>
    </row>
    <row r="130" spans="1:11" ht="40.5" customHeight="1">
      <c r="A130" s="896" t="s">
        <v>1223</v>
      </c>
      <c r="B130" s="892">
        <v>968</v>
      </c>
      <c r="C130" s="892">
        <v>401</v>
      </c>
      <c r="D130" s="955" t="s">
        <v>1246</v>
      </c>
      <c r="E130" s="955"/>
      <c r="F130" s="956"/>
      <c r="G130" s="894">
        <f>G131</f>
        <v>136.2</v>
      </c>
      <c r="H130" s="1127">
        <f>H131</f>
        <v>136.2</v>
      </c>
      <c r="I130" s="884">
        <f t="shared" si="6"/>
        <v>100</v>
      </c>
      <c r="J130" s="831"/>
      <c r="K130" s="832"/>
    </row>
    <row r="131" spans="1:11" ht="51">
      <c r="A131" s="1030" t="s">
        <v>1305</v>
      </c>
      <c r="B131" s="880">
        <v>968</v>
      </c>
      <c r="C131" s="880">
        <v>401</v>
      </c>
      <c r="D131" s="926" t="s">
        <v>1210</v>
      </c>
      <c r="E131" s="926">
        <v>810</v>
      </c>
      <c r="F131" s="881"/>
      <c r="G131" s="882">
        <v>136.2</v>
      </c>
      <c r="H131" s="883">
        <v>136.2</v>
      </c>
      <c r="I131" s="928">
        <f t="shared" si="6"/>
        <v>100</v>
      </c>
      <c r="J131" s="831"/>
      <c r="K131" s="832"/>
    </row>
    <row r="132" spans="1:11" ht="25.5">
      <c r="A132" s="1058" t="s">
        <v>1306</v>
      </c>
      <c r="B132" s="1002">
        <v>968</v>
      </c>
      <c r="C132" s="1002">
        <v>412</v>
      </c>
      <c r="D132" s="1002"/>
      <c r="E132" s="1002"/>
      <c r="F132" s="1003"/>
      <c r="G132" s="1004">
        <f>G133</f>
        <v>146.36</v>
      </c>
      <c r="H132" s="1150">
        <f>H133</f>
        <v>146.36</v>
      </c>
      <c r="I132" s="1004">
        <f t="shared" si="6"/>
        <v>100</v>
      </c>
      <c r="J132" s="831"/>
      <c r="K132" s="832"/>
    </row>
    <row r="133" spans="1:11" ht="36">
      <c r="A133" s="896" t="s">
        <v>1200</v>
      </c>
      <c r="B133" s="892">
        <v>968</v>
      </c>
      <c r="C133" s="892">
        <v>412</v>
      </c>
      <c r="D133" s="925" t="s">
        <v>1201</v>
      </c>
      <c r="E133" s="925"/>
      <c r="F133" s="893"/>
      <c r="G133" s="894">
        <f>G134</f>
        <v>146.36</v>
      </c>
      <c r="H133" s="1127">
        <f>H134</f>
        <v>146.36</v>
      </c>
      <c r="I133" s="884">
        <f t="shared" si="6"/>
        <v>100</v>
      </c>
      <c r="J133" s="831"/>
      <c r="K133" s="832"/>
    </row>
    <row r="134" spans="1:12" ht="24">
      <c r="A134" s="1063" t="s">
        <v>1287</v>
      </c>
      <c r="B134" s="1037">
        <v>968</v>
      </c>
      <c r="C134" s="1037">
        <v>412</v>
      </c>
      <c r="D134" s="1037" t="s">
        <v>1201</v>
      </c>
      <c r="E134" s="1037">
        <v>244</v>
      </c>
      <c r="F134" s="1038"/>
      <c r="G134" s="1039">
        <v>146.36</v>
      </c>
      <c r="H134" s="1039">
        <v>146.36</v>
      </c>
      <c r="I134" s="1039">
        <f t="shared" si="6"/>
        <v>100</v>
      </c>
      <c r="J134" s="1185" t="e">
        <f>J135</f>
        <v>#REF!</v>
      </c>
      <c r="K134" s="436" t="e">
        <f>K135</f>
        <v>#REF!</v>
      </c>
      <c r="L134" s="681"/>
    </row>
    <row r="135" spans="1:11" ht="12.75">
      <c r="A135" s="1072" t="s">
        <v>460</v>
      </c>
      <c r="B135" s="1052">
        <v>968</v>
      </c>
      <c r="C135" s="1052">
        <v>500</v>
      </c>
      <c r="D135" s="1052"/>
      <c r="E135" s="1052"/>
      <c r="F135" s="1053"/>
      <c r="G135" s="1054">
        <f>G136</f>
        <v>36366.8</v>
      </c>
      <c r="H135" s="1054">
        <f>H136</f>
        <v>36366.8</v>
      </c>
      <c r="I135" s="1054">
        <f t="shared" si="6"/>
        <v>100</v>
      </c>
      <c r="J135" s="1176" t="e">
        <f>J136+J160+J173+J187</f>
        <v>#REF!</v>
      </c>
      <c r="K135" s="446" t="e">
        <f>K136+K160+K173+K187</f>
        <v>#REF!</v>
      </c>
    </row>
    <row r="136" spans="1:11" ht="18.75" customHeight="1">
      <c r="A136" s="1035" t="s">
        <v>1307</v>
      </c>
      <c r="B136" s="1002">
        <v>968</v>
      </c>
      <c r="C136" s="1002">
        <v>503</v>
      </c>
      <c r="D136" s="1002"/>
      <c r="E136" s="1002"/>
      <c r="F136" s="1003"/>
      <c r="G136" s="1004">
        <f>G137+G148+G150+G156+G161+G174+G184+G188-G184+G209</f>
        <v>36366.8</v>
      </c>
      <c r="H136" s="1004">
        <f>H137+H148+H150+H156+H161+H174+H184+H188-H184+H209</f>
        <v>36366.8</v>
      </c>
      <c r="I136" s="1004">
        <f t="shared" si="6"/>
        <v>100</v>
      </c>
      <c r="J136" s="1179" t="e">
        <f>J137+J143+J149+J155+J188</f>
        <v>#REF!</v>
      </c>
      <c r="K136" s="440" t="e">
        <f>K137+K143+K149+K155+K188</f>
        <v>#REF!</v>
      </c>
    </row>
    <row r="137" spans="1:11" ht="26.25" customHeight="1">
      <c r="A137" s="431" t="s">
        <v>661</v>
      </c>
      <c r="B137" s="892">
        <v>968</v>
      </c>
      <c r="C137" s="892">
        <v>503</v>
      </c>
      <c r="D137" s="892" t="s">
        <v>664</v>
      </c>
      <c r="E137" s="892"/>
      <c r="F137" s="893"/>
      <c r="G137" s="894">
        <f>G138</f>
        <v>23138.1</v>
      </c>
      <c r="H137" s="1127">
        <f>H138</f>
        <v>23138.1</v>
      </c>
      <c r="I137" s="884">
        <f t="shared" si="6"/>
        <v>100</v>
      </c>
      <c r="J137" s="1186" t="e">
        <f>J138+#REF!</f>
        <v>#REF!</v>
      </c>
      <c r="K137" s="447" t="e">
        <f>K138+#REF!</f>
        <v>#REF!</v>
      </c>
    </row>
    <row r="138" spans="1:11" ht="38.25" customHeight="1">
      <c r="A138" s="431" t="s">
        <v>663</v>
      </c>
      <c r="B138" s="892">
        <v>968</v>
      </c>
      <c r="C138" s="892">
        <v>503</v>
      </c>
      <c r="D138" s="892" t="s">
        <v>664</v>
      </c>
      <c r="E138" s="892"/>
      <c r="F138" s="893"/>
      <c r="G138" s="894">
        <f>G147</f>
        <v>23138.1</v>
      </c>
      <c r="H138" s="1127">
        <f>H147</f>
        <v>23138.1</v>
      </c>
      <c r="I138" s="884">
        <f t="shared" si="6"/>
        <v>100</v>
      </c>
      <c r="J138" s="1177">
        <f aca="true" t="shared" si="9" ref="G138:K139">J139</f>
        <v>3949.699</v>
      </c>
      <c r="K138" s="441">
        <f t="shared" si="9"/>
        <v>0</v>
      </c>
    </row>
    <row r="139" spans="1:11" ht="12.75" hidden="1">
      <c r="A139" s="903" t="s">
        <v>1242</v>
      </c>
      <c r="B139" s="888">
        <v>968</v>
      </c>
      <c r="C139" s="888">
        <v>503</v>
      </c>
      <c r="D139" s="888" t="s">
        <v>664</v>
      </c>
      <c r="E139" s="888">
        <v>500</v>
      </c>
      <c r="F139" s="889">
        <v>200</v>
      </c>
      <c r="G139" s="890">
        <f t="shared" si="9"/>
        <v>5656.393</v>
      </c>
      <c r="H139" s="1151">
        <f t="shared" si="9"/>
        <v>0</v>
      </c>
      <c r="I139" s="908">
        <f t="shared" si="6"/>
        <v>11.918601583113455</v>
      </c>
      <c r="J139" s="1177">
        <f t="shared" si="9"/>
        <v>3949.699</v>
      </c>
      <c r="K139" s="441">
        <f t="shared" si="9"/>
        <v>0</v>
      </c>
    </row>
    <row r="140" spans="1:11" ht="12.75" hidden="1">
      <c r="A140" s="403" t="s">
        <v>580</v>
      </c>
      <c r="B140" s="880">
        <v>968</v>
      </c>
      <c r="C140" s="880">
        <v>503</v>
      </c>
      <c r="D140" s="880" t="s">
        <v>664</v>
      </c>
      <c r="E140" s="880">
        <v>500</v>
      </c>
      <c r="F140" s="881">
        <v>226</v>
      </c>
      <c r="G140" s="882">
        <f>SUM(H140:K140)</f>
        <v>5656.393</v>
      </c>
      <c r="H140" s="883">
        <v>0</v>
      </c>
      <c r="I140" s="908">
        <f t="shared" si="6"/>
        <v>11.918601583113455</v>
      </c>
      <c r="J140" s="438">
        <v>3949.699</v>
      </c>
      <c r="K140" s="439">
        <v>0</v>
      </c>
    </row>
    <row r="141" spans="1:11" ht="12.75" hidden="1">
      <c r="A141" s="406" t="s">
        <v>583</v>
      </c>
      <c r="B141" s="888">
        <v>968</v>
      </c>
      <c r="C141" s="888">
        <v>503</v>
      </c>
      <c r="D141" s="888" t="s">
        <v>664</v>
      </c>
      <c r="E141" s="888">
        <v>599</v>
      </c>
      <c r="F141" s="889">
        <v>200</v>
      </c>
      <c r="G141" s="890">
        <f>G142</f>
        <v>1005.129</v>
      </c>
      <c r="H141" s="1151">
        <f>H142</f>
        <v>0</v>
      </c>
      <c r="I141" s="884">
        <f t="shared" si="6"/>
        <v>11.918601583113455</v>
      </c>
      <c r="J141" s="1177">
        <f>J142</f>
        <v>703.591</v>
      </c>
      <c r="K141" s="441">
        <f>K142</f>
        <v>0</v>
      </c>
    </row>
    <row r="142" spans="1:11" ht="12.75" hidden="1">
      <c r="A142" s="403" t="s">
        <v>580</v>
      </c>
      <c r="B142" s="880">
        <v>968</v>
      </c>
      <c r="C142" s="880">
        <v>503</v>
      </c>
      <c r="D142" s="880" t="s">
        <v>664</v>
      </c>
      <c r="E142" s="880">
        <v>599</v>
      </c>
      <c r="F142" s="881">
        <v>226</v>
      </c>
      <c r="G142" s="882">
        <f>SUM(H142:K142)</f>
        <v>1005.129</v>
      </c>
      <c r="H142" s="883">
        <v>0</v>
      </c>
      <c r="I142" s="884">
        <f t="shared" si="6"/>
        <v>11.918601583113455</v>
      </c>
      <c r="J142" s="438">
        <v>703.591</v>
      </c>
      <c r="K142" s="439">
        <v>0</v>
      </c>
    </row>
    <row r="143" spans="1:11" ht="28.5" customHeight="1" hidden="1">
      <c r="A143" s="406" t="s">
        <v>583</v>
      </c>
      <c r="B143" s="892">
        <v>968</v>
      </c>
      <c r="C143" s="892">
        <v>503</v>
      </c>
      <c r="D143" s="892" t="s">
        <v>666</v>
      </c>
      <c r="E143" s="892"/>
      <c r="F143" s="893"/>
      <c r="G143" s="894">
        <f aca="true" t="shared" si="10" ref="G143:K145">G144</f>
        <v>0</v>
      </c>
      <c r="H143" s="1127">
        <f t="shared" si="10"/>
        <v>0</v>
      </c>
      <c r="I143" s="884" t="e">
        <f t="shared" si="6"/>
        <v>#DIV/0!</v>
      </c>
      <c r="J143" s="1186">
        <f t="shared" si="10"/>
        <v>0</v>
      </c>
      <c r="K143" s="447">
        <f t="shared" si="10"/>
        <v>0</v>
      </c>
    </row>
    <row r="144" spans="1:11" ht="16.5" customHeight="1" hidden="1">
      <c r="A144" s="434" t="s">
        <v>665</v>
      </c>
      <c r="B144" s="888">
        <v>968</v>
      </c>
      <c r="C144" s="888">
        <v>503</v>
      </c>
      <c r="D144" s="888" t="s">
        <v>666</v>
      </c>
      <c r="E144" s="888">
        <v>500</v>
      </c>
      <c r="F144" s="889"/>
      <c r="G144" s="890">
        <f t="shared" si="10"/>
        <v>0</v>
      </c>
      <c r="H144" s="1151">
        <f t="shared" si="10"/>
        <v>0</v>
      </c>
      <c r="I144" s="884" t="e">
        <f t="shared" si="6"/>
        <v>#DIV/0!</v>
      </c>
      <c r="J144" s="1177">
        <f t="shared" si="10"/>
        <v>0</v>
      </c>
      <c r="K144" s="441">
        <f t="shared" si="10"/>
        <v>0</v>
      </c>
    </row>
    <row r="145" spans="1:11" ht="25.5" hidden="1">
      <c r="A145" s="403" t="s">
        <v>686</v>
      </c>
      <c r="B145" s="888">
        <v>968</v>
      </c>
      <c r="C145" s="888">
        <v>503</v>
      </c>
      <c r="D145" s="888" t="s">
        <v>666</v>
      </c>
      <c r="E145" s="888">
        <v>500</v>
      </c>
      <c r="F145" s="889">
        <v>200</v>
      </c>
      <c r="G145" s="890">
        <f t="shared" si="10"/>
        <v>0</v>
      </c>
      <c r="H145" s="1151">
        <f t="shared" si="10"/>
        <v>0</v>
      </c>
      <c r="I145" s="884" t="e">
        <f t="shared" si="6"/>
        <v>#DIV/0!</v>
      </c>
      <c r="J145" s="1177">
        <f t="shared" si="10"/>
        <v>0</v>
      </c>
      <c r="K145" s="441">
        <f t="shared" si="10"/>
        <v>0</v>
      </c>
    </row>
    <row r="146" spans="1:11" ht="12.75" hidden="1">
      <c r="A146" s="403" t="s">
        <v>580</v>
      </c>
      <c r="B146" s="880">
        <v>968</v>
      </c>
      <c r="C146" s="880">
        <v>503</v>
      </c>
      <c r="D146" s="880" t="s">
        <v>666</v>
      </c>
      <c r="E146" s="880">
        <v>500</v>
      </c>
      <c r="F146" s="881">
        <v>226</v>
      </c>
      <c r="G146" s="882">
        <v>0</v>
      </c>
      <c r="H146" s="883">
        <v>0</v>
      </c>
      <c r="I146" s="884" t="e">
        <f t="shared" si="6"/>
        <v>#DIV/0!</v>
      </c>
      <c r="J146" s="438">
        <v>0</v>
      </c>
      <c r="K146" s="439">
        <v>0</v>
      </c>
    </row>
    <row r="147" spans="1:11" ht="24">
      <c r="A147" s="1063" t="s">
        <v>1287</v>
      </c>
      <c r="B147" s="880">
        <v>968</v>
      </c>
      <c r="C147" s="880">
        <v>503</v>
      </c>
      <c r="D147" s="880" t="s">
        <v>664</v>
      </c>
      <c r="E147" s="880">
        <v>244</v>
      </c>
      <c r="F147" s="881"/>
      <c r="G147" s="882">
        <v>23138.1</v>
      </c>
      <c r="H147" s="1146">
        <v>23138.1</v>
      </c>
      <c r="I147" s="928">
        <f t="shared" si="6"/>
        <v>100</v>
      </c>
      <c r="J147" s="831"/>
      <c r="K147" s="832"/>
    </row>
    <row r="148" spans="1:11" ht="37.5" customHeight="1">
      <c r="A148" s="896" t="s">
        <v>1224</v>
      </c>
      <c r="B148" s="892">
        <v>968</v>
      </c>
      <c r="C148" s="892">
        <v>503</v>
      </c>
      <c r="D148" s="892" t="s">
        <v>666</v>
      </c>
      <c r="E148" s="1068"/>
      <c r="F148" s="956"/>
      <c r="G148" s="1069">
        <f>G149</f>
        <v>1930.3</v>
      </c>
      <c r="H148" s="1152">
        <f>H149</f>
        <v>1930.3</v>
      </c>
      <c r="I148" s="884">
        <f t="shared" si="6"/>
        <v>100</v>
      </c>
      <c r="J148" s="831"/>
      <c r="K148" s="832"/>
    </row>
    <row r="149" spans="1:11" ht="24">
      <c r="A149" s="1063" t="s">
        <v>1287</v>
      </c>
      <c r="B149" s="880">
        <v>968</v>
      </c>
      <c r="C149" s="880">
        <v>503</v>
      </c>
      <c r="D149" s="880" t="s">
        <v>666</v>
      </c>
      <c r="E149" s="880">
        <v>244</v>
      </c>
      <c r="F149" s="881"/>
      <c r="G149" s="882">
        <v>1930.3</v>
      </c>
      <c r="H149" s="1146">
        <v>1930.3</v>
      </c>
      <c r="I149" s="928">
        <f t="shared" si="6"/>
        <v>100</v>
      </c>
      <c r="J149" s="1186" t="e">
        <f>J150+#REF!</f>
        <v>#REF!</v>
      </c>
      <c r="K149" s="447" t="e">
        <f>K150+#REF!</f>
        <v>#REF!</v>
      </c>
    </row>
    <row r="150" spans="1:11" ht="27" customHeight="1">
      <c r="A150" s="431" t="s">
        <v>1202</v>
      </c>
      <c r="B150" s="892">
        <v>968</v>
      </c>
      <c r="C150" s="892">
        <v>503</v>
      </c>
      <c r="D150" s="892" t="s">
        <v>668</v>
      </c>
      <c r="E150" s="892"/>
      <c r="F150" s="893"/>
      <c r="G150" s="894">
        <f>G155</f>
        <v>3836.4</v>
      </c>
      <c r="H150" s="1127">
        <f>H155</f>
        <v>3836.4</v>
      </c>
      <c r="I150" s="884">
        <f t="shared" si="6"/>
        <v>99.99999999999999</v>
      </c>
      <c r="J150" s="1177">
        <f aca="true" t="shared" si="11" ref="G150:K151">J151</f>
        <v>2592.061</v>
      </c>
      <c r="K150" s="441">
        <f t="shared" si="11"/>
        <v>0</v>
      </c>
    </row>
    <row r="151" spans="1:11" ht="12.75" hidden="1">
      <c r="A151" s="903" t="s">
        <v>1242</v>
      </c>
      <c r="B151" s="885">
        <v>968</v>
      </c>
      <c r="C151" s="885">
        <v>503</v>
      </c>
      <c r="D151" s="885" t="s">
        <v>668</v>
      </c>
      <c r="E151" s="885">
        <v>500</v>
      </c>
      <c r="F151" s="886">
        <v>200</v>
      </c>
      <c r="G151" s="887">
        <f t="shared" si="11"/>
        <v>3682.527</v>
      </c>
      <c r="H151" s="1153">
        <f t="shared" si="11"/>
        <v>0</v>
      </c>
      <c r="I151" s="908">
        <f t="shared" si="6"/>
        <v>11.918601583113455</v>
      </c>
      <c r="J151" s="1177">
        <f t="shared" si="11"/>
        <v>2592.061</v>
      </c>
      <c r="K151" s="441">
        <f t="shared" si="11"/>
        <v>0</v>
      </c>
    </row>
    <row r="152" spans="1:11" ht="12.75" hidden="1">
      <c r="A152" s="403" t="s">
        <v>580</v>
      </c>
      <c r="B152" s="880">
        <v>968</v>
      </c>
      <c r="C152" s="880">
        <v>503</v>
      </c>
      <c r="D152" s="880" t="s">
        <v>668</v>
      </c>
      <c r="E152" s="880">
        <v>500</v>
      </c>
      <c r="F152" s="881">
        <v>226</v>
      </c>
      <c r="G152" s="882">
        <f>SUM(H152:K152)</f>
        <v>3682.527</v>
      </c>
      <c r="H152" s="883">
        <v>0</v>
      </c>
      <c r="I152" s="912">
        <f t="shared" si="6"/>
        <v>11.918601583113455</v>
      </c>
      <c r="J152" s="438">
        <v>2592.061</v>
      </c>
      <c r="K152" s="439">
        <v>0</v>
      </c>
    </row>
    <row r="153" spans="1:11" ht="12.75" hidden="1">
      <c r="A153" s="406" t="s">
        <v>583</v>
      </c>
      <c r="B153" s="888">
        <v>968</v>
      </c>
      <c r="C153" s="888">
        <v>503</v>
      </c>
      <c r="D153" s="888" t="s">
        <v>668</v>
      </c>
      <c r="E153" s="888">
        <v>599</v>
      </c>
      <c r="F153" s="889">
        <v>200</v>
      </c>
      <c r="G153" s="890">
        <f>G154</f>
        <v>580.905</v>
      </c>
      <c r="H153" s="1151">
        <f>H154</f>
        <v>0</v>
      </c>
      <c r="I153" s="884">
        <f t="shared" si="6"/>
        <v>11.918601583113455</v>
      </c>
      <c r="J153" s="1177">
        <f>J154</f>
        <v>527.906</v>
      </c>
      <c r="K153" s="441">
        <f>K154</f>
        <v>0</v>
      </c>
    </row>
    <row r="154" spans="1:11" ht="12.75" hidden="1">
      <c r="A154" s="403" t="s">
        <v>580</v>
      </c>
      <c r="B154" s="880">
        <v>968</v>
      </c>
      <c r="C154" s="880">
        <v>503</v>
      </c>
      <c r="D154" s="880" t="s">
        <v>668</v>
      </c>
      <c r="E154" s="880">
        <v>599</v>
      </c>
      <c r="F154" s="881">
        <v>226</v>
      </c>
      <c r="G154" s="882">
        <f>SUM(H154:K154)</f>
        <v>580.905</v>
      </c>
      <c r="H154" s="883">
        <v>0</v>
      </c>
      <c r="I154" s="884">
        <f t="shared" si="6"/>
        <v>11.918601583113455</v>
      </c>
      <c r="J154" s="438">
        <v>527.906</v>
      </c>
      <c r="K154" s="439">
        <v>0</v>
      </c>
    </row>
    <row r="155" spans="1:11" ht="24.75" customHeight="1">
      <c r="A155" s="1063" t="s">
        <v>1287</v>
      </c>
      <c r="B155" s="880">
        <v>968</v>
      </c>
      <c r="C155" s="880">
        <v>503</v>
      </c>
      <c r="D155" s="880" t="s">
        <v>668</v>
      </c>
      <c r="E155" s="880">
        <v>244</v>
      </c>
      <c r="F155" s="881"/>
      <c r="G155" s="882">
        <v>3836.4</v>
      </c>
      <c r="H155" s="1146">
        <v>3836.4</v>
      </c>
      <c r="I155" s="928">
        <f t="shared" si="6"/>
        <v>99.99999999999999</v>
      </c>
      <c r="J155" s="1186" t="e">
        <f>J156</f>
        <v>#REF!</v>
      </c>
      <c r="K155" s="447" t="e">
        <f>K156</f>
        <v>#REF!</v>
      </c>
    </row>
    <row r="156" spans="1:11" ht="61.5" customHeight="1">
      <c r="A156" s="431" t="s">
        <v>1308</v>
      </c>
      <c r="B156" s="892">
        <v>968</v>
      </c>
      <c r="C156" s="892">
        <v>503</v>
      </c>
      <c r="D156" s="892" t="s">
        <v>670</v>
      </c>
      <c r="E156" s="892"/>
      <c r="F156" s="893"/>
      <c r="G156" s="894">
        <f>G160</f>
        <v>273.2</v>
      </c>
      <c r="H156" s="1127">
        <f>H160</f>
        <v>273.2</v>
      </c>
      <c r="I156" s="884">
        <f t="shared" si="6"/>
        <v>100</v>
      </c>
      <c r="J156" s="1177" t="e">
        <f>J157</f>
        <v>#REF!</v>
      </c>
      <c r="K156" s="441" t="e">
        <f>K157</f>
        <v>#REF!</v>
      </c>
    </row>
    <row r="157" spans="1:11" ht="12.75" hidden="1">
      <c r="A157" s="903" t="s">
        <v>1242</v>
      </c>
      <c r="B157" s="888">
        <v>968</v>
      </c>
      <c r="C157" s="888">
        <v>503</v>
      </c>
      <c r="D157" s="888" t="s">
        <v>670</v>
      </c>
      <c r="E157" s="888">
        <v>500</v>
      </c>
      <c r="F157" s="889">
        <v>200</v>
      </c>
      <c r="G157" s="890" t="e">
        <f>#REF!</f>
        <v>#REF!</v>
      </c>
      <c r="H157" s="1151" t="e">
        <f>#REF!</f>
        <v>#REF!</v>
      </c>
      <c r="I157" s="912" t="e">
        <f t="shared" si="6"/>
        <v>#REF!</v>
      </c>
      <c r="J157" s="1177" t="e">
        <f>#REF!</f>
        <v>#REF!</v>
      </c>
      <c r="K157" s="441" t="e">
        <f>#REF!</f>
        <v>#REF!</v>
      </c>
    </row>
    <row r="158" spans="1:11" ht="12.75" hidden="1">
      <c r="A158" s="403" t="s">
        <v>580</v>
      </c>
      <c r="B158" s="888">
        <v>968</v>
      </c>
      <c r="C158" s="888">
        <v>503</v>
      </c>
      <c r="D158" s="888" t="s">
        <v>673</v>
      </c>
      <c r="E158" s="888">
        <v>500</v>
      </c>
      <c r="F158" s="889">
        <v>200</v>
      </c>
      <c r="G158" s="890">
        <f>G159</f>
        <v>3637.57</v>
      </c>
      <c r="H158" s="1151">
        <f>H159</f>
        <v>0</v>
      </c>
      <c r="I158" s="884">
        <f t="shared" si="6"/>
        <v>11.918601583113455</v>
      </c>
      <c r="J158" s="1177">
        <f>J159</f>
        <v>3097.817</v>
      </c>
      <c r="K158" s="441">
        <f>K159</f>
        <v>0</v>
      </c>
    </row>
    <row r="159" spans="1:11" ht="12.75" hidden="1">
      <c r="A159" s="403" t="s">
        <v>580</v>
      </c>
      <c r="B159" s="880">
        <v>968</v>
      </c>
      <c r="C159" s="880">
        <v>503</v>
      </c>
      <c r="D159" s="880" t="s">
        <v>673</v>
      </c>
      <c r="E159" s="880">
        <v>500</v>
      </c>
      <c r="F159" s="881">
        <v>226</v>
      </c>
      <c r="G159" s="882">
        <f>SUM(H159:K159)</f>
        <v>3637.57</v>
      </c>
      <c r="H159" s="883">
        <v>0</v>
      </c>
      <c r="I159" s="884">
        <f t="shared" si="6"/>
        <v>11.918601583113455</v>
      </c>
      <c r="J159" s="438">
        <v>3097.817</v>
      </c>
      <c r="K159" s="439">
        <v>0</v>
      </c>
    </row>
    <row r="160" spans="1:11" ht="24.75" customHeight="1">
      <c r="A160" s="1063" t="s">
        <v>1287</v>
      </c>
      <c r="B160" s="880">
        <v>968</v>
      </c>
      <c r="C160" s="880">
        <v>503</v>
      </c>
      <c r="D160" s="880" t="s">
        <v>670</v>
      </c>
      <c r="E160" s="880">
        <v>244</v>
      </c>
      <c r="F160" s="881"/>
      <c r="G160" s="882">
        <v>273.2</v>
      </c>
      <c r="H160" s="1146">
        <v>273.2</v>
      </c>
      <c r="I160" s="928">
        <f t="shared" si="6"/>
        <v>100</v>
      </c>
      <c r="J160" s="1179">
        <f>J161+J165+J169</f>
        <v>1859.52</v>
      </c>
      <c r="K160" s="440">
        <f>K161+K165+K169</f>
        <v>0</v>
      </c>
    </row>
    <row r="161" spans="1:11" ht="38.25" customHeight="1">
      <c r="A161" s="431" t="s">
        <v>1225</v>
      </c>
      <c r="B161" s="892">
        <v>968</v>
      </c>
      <c r="C161" s="892">
        <v>503</v>
      </c>
      <c r="D161" s="892" t="s">
        <v>675</v>
      </c>
      <c r="E161" s="892"/>
      <c r="F161" s="893"/>
      <c r="G161" s="894">
        <f>G162+G170</f>
        <v>319.6</v>
      </c>
      <c r="H161" s="894">
        <f>H162+H170</f>
        <v>319.6</v>
      </c>
      <c r="I161" s="884">
        <f t="shared" si="6"/>
        <v>100</v>
      </c>
      <c r="J161" s="1186">
        <f aca="true" t="shared" si="12" ref="G161:K163">J162</f>
        <v>1261.131</v>
      </c>
      <c r="K161" s="447">
        <f t="shared" si="12"/>
        <v>0</v>
      </c>
    </row>
    <row r="162" spans="1:11" ht="26.25" customHeight="1">
      <c r="A162" s="431" t="s">
        <v>739</v>
      </c>
      <c r="B162" s="892">
        <v>968</v>
      </c>
      <c r="C162" s="892">
        <v>503</v>
      </c>
      <c r="D162" s="892" t="s">
        <v>740</v>
      </c>
      <c r="E162" s="892"/>
      <c r="F162" s="893"/>
      <c r="G162" s="894">
        <f>G169</f>
        <v>204.3</v>
      </c>
      <c r="H162" s="1127">
        <f>H169</f>
        <v>204.3</v>
      </c>
      <c r="I162" s="884">
        <f t="shared" si="6"/>
        <v>100</v>
      </c>
      <c r="J162" s="1177">
        <f t="shared" si="12"/>
        <v>1261.131</v>
      </c>
      <c r="K162" s="441">
        <f t="shared" si="12"/>
        <v>0</v>
      </c>
    </row>
    <row r="163" spans="1:11" ht="12.75" hidden="1">
      <c r="A163" s="903" t="s">
        <v>1242</v>
      </c>
      <c r="B163" s="888">
        <v>968</v>
      </c>
      <c r="C163" s="888">
        <v>503</v>
      </c>
      <c r="D163" s="888" t="s">
        <v>740</v>
      </c>
      <c r="E163" s="888">
        <v>500</v>
      </c>
      <c r="F163" s="889">
        <v>200</v>
      </c>
      <c r="G163" s="890">
        <f t="shared" si="12"/>
        <v>2724.41</v>
      </c>
      <c r="H163" s="1154">
        <f t="shared" si="12"/>
        <v>0</v>
      </c>
      <c r="I163" s="884">
        <f t="shared" si="6"/>
        <v>11.918601583113455</v>
      </c>
      <c r="J163" s="1177">
        <f t="shared" si="12"/>
        <v>1261.131</v>
      </c>
      <c r="K163" s="441">
        <f t="shared" si="12"/>
        <v>0</v>
      </c>
    </row>
    <row r="164" spans="1:11" ht="12.75" hidden="1">
      <c r="A164" s="403" t="s">
        <v>580</v>
      </c>
      <c r="B164" s="880">
        <v>968</v>
      </c>
      <c r="C164" s="880">
        <v>503</v>
      </c>
      <c r="D164" s="880" t="s">
        <v>740</v>
      </c>
      <c r="E164" s="880">
        <v>500</v>
      </c>
      <c r="F164" s="881">
        <v>226</v>
      </c>
      <c r="G164" s="882">
        <f>SUM(H164:K164)</f>
        <v>2724.41</v>
      </c>
      <c r="H164" s="1132">
        <v>0</v>
      </c>
      <c r="I164" s="884">
        <f t="shared" si="6"/>
        <v>11.918601583113455</v>
      </c>
      <c r="J164" s="438">
        <v>1261.131</v>
      </c>
      <c r="K164" s="439">
        <v>0</v>
      </c>
    </row>
    <row r="165" spans="1:11" ht="12.75" hidden="1">
      <c r="A165" s="406" t="s">
        <v>583</v>
      </c>
      <c r="B165" s="892">
        <v>968</v>
      </c>
      <c r="C165" s="892">
        <v>503</v>
      </c>
      <c r="D165" s="892" t="s">
        <v>636</v>
      </c>
      <c r="E165" s="892"/>
      <c r="F165" s="893"/>
      <c r="G165" s="894">
        <f>G166</f>
        <v>0</v>
      </c>
      <c r="H165" s="1127">
        <f aca="true" t="shared" si="13" ref="G165:K167">H166</f>
        <v>0</v>
      </c>
      <c r="I165" s="884" t="e">
        <f t="shared" si="6"/>
        <v>#DIV/0!</v>
      </c>
      <c r="J165" s="1186">
        <f t="shared" si="13"/>
        <v>300.784</v>
      </c>
      <c r="K165" s="447">
        <f t="shared" si="13"/>
        <v>0</v>
      </c>
    </row>
    <row r="166" spans="1:11" ht="17.25" customHeight="1" hidden="1">
      <c r="A166" s="434" t="s">
        <v>741</v>
      </c>
      <c r="B166" s="888">
        <v>968</v>
      </c>
      <c r="C166" s="888">
        <v>503</v>
      </c>
      <c r="D166" s="120" t="s">
        <v>636</v>
      </c>
      <c r="E166" s="888">
        <v>244</v>
      </c>
      <c r="F166" s="889"/>
      <c r="G166" s="890">
        <v>0</v>
      </c>
      <c r="H166" s="1151">
        <v>0</v>
      </c>
      <c r="I166" s="912" t="e">
        <f t="shared" si="6"/>
        <v>#DIV/0!</v>
      </c>
      <c r="J166" s="1177">
        <f t="shared" si="13"/>
        <v>300.784</v>
      </c>
      <c r="K166" s="441">
        <f t="shared" si="13"/>
        <v>0</v>
      </c>
    </row>
    <row r="167" spans="1:11" ht="12.75" hidden="1">
      <c r="A167" s="903" t="s">
        <v>1242</v>
      </c>
      <c r="B167" s="888">
        <v>968</v>
      </c>
      <c r="C167" s="888">
        <v>503</v>
      </c>
      <c r="D167" s="888" t="s">
        <v>634</v>
      </c>
      <c r="E167" s="888">
        <v>500</v>
      </c>
      <c r="F167" s="889">
        <v>200</v>
      </c>
      <c r="G167" s="890">
        <f t="shared" si="13"/>
        <v>800</v>
      </c>
      <c r="H167" s="1151">
        <f t="shared" si="13"/>
        <v>0</v>
      </c>
      <c r="I167" s="884">
        <f t="shared" si="6"/>
        <v>0</v>
      </c>
      <c r="J167" s="1177">
        <f t="shared" si="13"/>
        <v>300.784</v>
      </c>
      <c r="K167" s="441">
        <f t="shared" si="13"/>
        <v>0</v>
      </c>
    </row>
    <row r="168" spans="1:11" ht="12.75" hidden="1">
      <c r="A168" s="403" t="s">
        <v>580</v>
      </c>
      <c r="B168" s="880">
        <v>968</v>
      </c>
      <c r="C168" s="880">
        <v>503</v>
      </c>
      <c r="D168" s="880" t="s">
        <v>634</v>
      </c>
      <c r="E168" s="880">
        <v>500</v>
      </c>
      <c r="F168" s="881">
        <v>226</v>
      </c>
      <c r="G168" s="882">
        <v>800</v>
      </c>
      <c r="H168" s="883">
        <v>0</v>
      </c>
      <c r="I168" s="884">
        <f t="shared" si="6"/>
        <v>0</v>
      </c>
      <c r="J168" s="438">
        <v>300.784</v>
      </c>
      <c r="K168" s="439">
        <v>0</v>
      </c>
    </row>
    <row r="169" spans="1:11" ht="24">
      <c r="A169" s="1063" t="s">
        <v>1287</v>
      </c>
      <c r="B169" s="880">
        <v>968</v>
      </c>
      <c r="C169" s="880">
        <v>503</v>
      </c>
      <c r="D169" s="880" t="s">
        <v>740</v>
      </c>
      <c r="E169" s="880">
        <v>244</v>
      </c>
      <c r="F169" s="881"/>
      <c r="G169" s="882">
        <v>204.3</v>
      </c>
      <c r="H169" s="1146">
        <v>204.3</v>
      </c>
      <c r="I169" s="928">
        <f t="shared" si="6"/>
        <v>100</v>
      </c>
      <c r="J169" s="1186">
        <f aca="true" t="shared" si="14" ref="G169:K171">J170</f>
        <v>297.605</v>
      </c>
      <c r="K169" s="447">
        <f t="shared" si="14"/>
        <v>0</v>
      </c>
    </row>
    <row r="170" spans="1:11" ht="25.5" customHeight="1">
      <c r="A170" s="434" t="s">
        <v>635</v>
      </c>
      <c r="B170" s="892">
        <v>968</v>
      </c>
      <c r="C170" s="892">
        <v>503</v>
      </c>
      <c r="D170" s="892" t="s">
        <v>1226</v>
      </c>
      <c r="E170" s="892"/>
      <c r="F170" s="893"/>
      <c r="G170" s="894">
        <f>G173</f>
        <v>115.3</v>
      </c>
      <c r="H170" s="1127">
        <f>H173</f>
        <v>115.3</v>
      </c>
      <c r="I170" s="884">
        <f t="shared" si="6"/>
        <v>100</v>
      </c>
      <c r="J170" s="1177">
        <f t="shared" si="14"/>
        <v>297.605</v>
      </c>
      <c r="K170" s="441">
        <f t="shared" si="14"/>
        <v>0</v>
      </c>
    </row>
    <row r="171" spans="1:11" ht="12.75" hidden="1">
      <c r="A171" s="903" t="s">
        <v>1242</v>
      </c>
      <c r="B171" s="888">
        <v>968</v>
      </c>
      <c r="C171" s="888">
        <v>503</v>
      </c>
      <c r="D171" s="888" t="s">
        <v>636</v>
      </c>
      <c r="E171" s="888">
        <v>500</v>
      </c>
      <c r="F171" s="889">
        <v>200</v>
      </c>
      <c r="G171" s="890">
        <f t="shared" si="14"/>
        <v>797.605</v>
      </c>
      <c r="H171" s="1151">
        <f t="shared" si="14"/>
        <v>0</v>
      </c>
      <c r="I171" s="884">
        <f t="shared" si="6"/>
        <v>0</v>
      </c>
      <c r="J171" s="1177">
        <f t="shared" si="14"/>
        <v>297.605</v>
      </c>
      <c r="K171" s="441">
        <f t="shared" si="14"/>
        <v>0</v>
      </c>
    </row>
    <row r="172" spans="1:11" ht="12.75" hidden="1">
      <c r="A172" s="403" t="s">
        <v>580</v>
      </c>
      <c r="B172" s="880">
        <v>968</v>
      </c>
      <c r="C172" s="880">
        <v>503</v>
      </c>
      <c r="D172" s="880" t="s">
        <v>636</v>
      </c>
      <c r="E172" s="880">
        <v>500</v>
      </c>
      <c r="F172" s="881">
        <v>226</v>
      </c>
      <c r="G172" s="882">
        <v>797.605</v>
      </c>
      <c r="H172" s="883">
        <v>0</v>
      </c>
      <c r="I172" s="884">
        <f t="shared" si="6"/>
        <v>0</v>
      </c>
      <c r="J172" s="438">
        <v>297.605</v>
      </c>
      <c r="K172" s="439">
        <v>0</v>
      </c>
    </row>
    <row r="173" spans="1:11" ht="25.5" customHeight="1">
      <c r="A173" s="1063" t="s">
        <v>1287</v>
      </c>
      <c r="B173" s="880">
        <v>968</v>
      </c>
      <c r="C173" s="880">
        <v>503</v>
      </c>
      <c r="D173" s="880" t="s">
        <v>1226</v>
      </c>
      <c r="E173" s="880">
        <v>244</v>
      </c>
      <c r="F173" s="881"/>
      <c r="G173" s="882">
        <v>115.3</v>
      </c>
      <c r="H173" s="1146">
        <v>115.3</v>
      </c>
      <c r="I173" s="928">
        <f t="shared" si="6"/>
        <v>100</v>
      </c>
      <c r="J173" s="1179" t="e">
        <f>J174+J180</f>
        <v>#REF!</v>
      </c>
      <c r="K173" s="440" t="e">
        <f>K174+K180</f>
        <v>#REF!</v>
      </c>
    </row>
    <row r="174" spans="1:11" ht="24">
      <c r="A174" s="431" t="s">
        <v>1112</v>
      </c>
      <c r="B174" s="892">
        <v>968</v>
      </c>
      <c r="C174" s="892">
        <v>503</v>
      </c>
      <c r="D174" s="892" t="s">
        <v>1113</v>
      </c>
      <c r="E174" s="892"/>
      <c r="F174" s="893"/>
      <c r="G174" s="894">
        <f>G175+G181+G184+G186</f>
        <v>3201.4</v>
      </c>
      <c r="H174" s="894">
        <f>H175+H181+H184+H186</f>
        <v>3201.4</v>
      </c>
      <c r="I174" s="884">
        <f t="shared" si="6"/>
        <v>100</v>
      </c>
      <c r="J174" s="1186" t="e">
        <f>J175+#REF!</f>
        <v>#REF!</v>
      </c>
      <c r="K174" s="447" t="e">
        <f>K175+#REF!</f>
        <v>#REF!</v>
      </c>
    </row>
    <row r="175" spans="1:11" ht="22.5" customHeight="1">
      <c r="A175" s="434" t="s">
        <v>1227</v>
      </c>
      <c r="B175" s="892">
        <v>968</v>
      </c>
      <c r="C175" s="892">
        <v>503</v>
      </c>
      <c r="D175" s="892" t="s">
        <v>1111</v>
      </c>
      <c r="E175" s="892"/>
      <c r="F175" s="893"/>
      <c r="G175" s="894">
        <f>G180</f>
        <v>2794.8</v>
      </c>
      <c r="H175" s="1127">
        <f>H180</f>
        <v>2794.8</v>
      </c>
      <c r="I175" s="884">
        <f t="shared" si="6"/>
        <v>100</v>
      </c>
      <c r="J175" s="1177">
        <f aca="true" t="shared" si="15" ref="G175:K176">J176</f>
        <v>4699.211</v>
      </c>
      <c r="K175" s="441">
        <f t="shared" si="15"/>
        <v>0</v>
      </c>
    </row>
    <row r="176" spans="1:11" ht="12.75" hidden="1">
      <c r="A176" s="903" t="s">
        <v>1242</v>
      </c>
      <c r="B176" s="888">
        <v>968</v>
      </c>
      <c r="C176" s="888">
        <v>503</v>
      </c>
      <c r="D176" s="888" t="s">
        <v>1111</v>
      </c>
      <c r="E176" s="888">
        <v>500</v>
      </c>
      <c r="F176" s="889">
        <v>200</v>
      </c>
      <c r="G176" s="890">
        <f t="shared" si="15"/>
        <v>7474.242</v>
      </c>
      <c r="H176" s="1151">
        <f t="shared" si="15"/>
        <v>0</v>
      </c>
      <c r="I176" s="912">
        <f t="shared" si="6"/>
        <v>11.918601583113455</v>
      </c>
      <c r="J176" s="1177">
        <f t="shared" si="15"/>
        <v>4699.211</v>
      </c>
      <c r="K176" s="441">
        <f t="shared" si="15"/>
        <v>0</v>
      </c>
    </row>
    <row r="177" spans="1:11" ht="12.75" hidden="1">
      <c r="A177" s="403" t="s">
        <v>580</v>
      </c>
      <c r="B177" s="880">
        <v>968</v>
      </c>
      <c r="C177" s="880">
        <v>503</v>
      </c>
      <c r="D177" s="880" t="s">
        <v>1111</v>
      </c>
      <c r="E177" s="880">
        <v>500</v>
      </c>
      <c r="F177" s="881">
        <v>226</v>
      </c>
      <c r="G177" s="882">
        <f>SUM(H177:K177)</f>
        <v>7474.242</v>
      </c>
      <c r="H177" s="883">
        <v>0</v>
      </c>
      <c r="I177" s="912">
        <f t="shared" si="6"/>
        <v>11.918601583113455</v>
      </c>
      <c r="J177" s="438">
        <v>4699.211</v>
      </c>
      <c r="K177" s="439">
        <v>0</v>
      </c>
    </row>
    <row r="178" spans="1:11" ht="12.75" hidden="1">
      <c r="A178" s="406" t="s">
        <v>583</v>
      </c>
      <c r="B178" s="888">
        <v>968</v>
      </c>
      <c r="C178" s="888">
        <v>503</v>
      </c>
      <c r="D178" s="888" t="s">
        <v>1111</v>
      </c>
      <c r="E178" s="888">
        <v>599</v>
      </c>
      <c r="F178" s="889">
        <v>200</v>
      </c>
      <c r="G178" s="890">
        <f>G179</f>
        <v>3413.966</v>
      </c>
      <c r="H178" s="1151">
        <f>H179</f>
        <v>0</v>
      </c>
      <c r="I178" s="884">
        <f t="shared" si="6"/>
        <v>11.918601583113455</v>
      </c>
      <c r="J178" s="1177">
        <f>J179</f>
        <v>2389.776</v>
      </c>
      <c r="K178" s="441">
        <f>K179</f>
        <v>0</v>
      </c>
    </row>
    <row r="179" spans="1:11" ht="12.75" hidden="1">
      <c r="A179" s="403" t="s">
        <v>580</v>
      </c>
      <c r="B179" s="880">
        <v>968</v>
      </c>
      <c r="C179" s="880">
        <v>503</v>
      </c>
      <c r="D179" s="880" t="s">
        <v>1111</v>
      </c>
      <c r="E179" s="880">
        <v>599</v>
      </c>
      <c r="F179" s="881">
        <v>226</v>
      </c>
      <c r="G179" s="882">
        <f>SUM(H179:K179)</f>
        <v>3413.966</v>
      </c>
      <c r="H179" s="883">
        <v>0</v>
      </c>
      <c r="I179" s="884">
        <f t="shared" si="6"/>
        <v>11.918601583113455</v>
      </c>
      <c r="J179" s="438">
        <v>2389.776</v>
      </c>
      <c r="K179" s="439">
        <v>0</v>
      </c>
    </row>
    <row r="180" spans="1:11" ht="25.5" customHeight="1">
      <c r="A180" s="1063" t="s">
        <v>1287</v>
      </c>
      <c r="B180" s="880">
        <v>968</v>
      </c>
      <c r="C180" s="880">
        <v>503</v>
      </c>
      <c r="D180" s="880" t="s">
        <v>1111</v>
      </c>
      <c r="E180" s="880">
        <v>244</v>
      </c>
      <c r="F180" s="881"/>
      <c r="G180" s="882">
        <v>2794.8</v>
      </c>
      <c r="H180" s="1146">
        <v>2794.8</v>
      </c>
      <c r="I180" s="928">
        <f t="shared" si="6"/>
        <v>100</v>
      </c>
      <c r="J180" s="1186" t="e">
        <f>J181</f>
        <v>#REF!</v>
      </c>
      <c r="K180" s="447" t="e">
        <f>K181</f>
        <v>#REF!</v>
      </c>
    </row>
    <row r="181" spans="1:11" ht="29.25" customHeight="1">
      <c r="A181" s="431" t="s">
        <v>1228</v>
      </c>
      <c r="B181" s="892">
        <v>968</v>
      </c>
      <c r="C181" s="892">
        <v>503</v>
      </c>
      <c r="D181" s="892" t="s">
        <v>1114</v>
      </c>
      <c r="E181" s="892"/>
      <c r="F181" s="893"/>
      <c r="G181" s="894">
        <f>G183</f>
        <v>256.6</v>
      </c>
      <c r="H181" s="1127">
        <f>H183</f>
        <v>256.6</v>
      </c>
      <c r="I181" s="884">
        <f t="shared" si="6"/>
        <v>100</v>
      </c>
      <c r="J181" s="1177" t="e">
        <f>#REF!</f>
        <v>#REF!</v>
      </c>
      <c r="K181" s="441" t="e">
        <f>#REF!</f>
        <v>#REF!</v>
      </c>
    </row>
    <row r="182" spans="1:11" ht="12.75" hidden="1">
      <c r="A182" s="903" t="s">
        <v>1242</v>
      </c>
      <c r="B182" s="880">
        <v>968</v>
      </c>
      <c r="C182" s="880">
        <v>503</v>
      </c>
      <c r="D182" s="880" t="s">
        <v>1114</v>
      </c>
      <c r="E182" s="880">
        <v>500</v>
      </c>
      <c r="F182" s="881">
        <v>226</v>
      </c>
      <c r="G182" s="997">
        <v>3016.9</v>
      </c>
      <c r="H182" s="883">
        <v>0</v>
      </c>
      <c r="I182" s="884">
        <f aca="true" t="shared" si="16" ref="I182:I277">H182/G182%</f>
        <v>0</v>
      </c>
      <c r="J182" s="438">
        <v>2670.947</v>
      </c>
      <c r="K182" s="439">
        <v>0</v>
      </c>
    </row>
    <row r="183" spans="1:11" ht="27" customHeight="1">
      <c r="A183" s="1063" t="s">
        <v>1287</v>
      </c>
      <c r="B183" s="880">
        <v>968</v>
      </c>
      <c r="C183" s="880">
        <v>503</v>
      </c>
      <c r="D183" s="880" t="s">
        <v>1114</v>
      </c>
      <c r="E183" s="880">
        <v>244</v>
      </c>
      <c r="F183" s="881"/>
      <c r="G183" s="882">
        <v>256.6</v>
      </c>
      <c r="H183" s="1146">
        <v>256.6</v>
      </c>
      <c r="I183" s="928">
        <f t="shared" si="6"/>
        <v>100</v>
      </c>
      <c r="J183" s="831"/>
      <c r="K183" s="832"/>
    </row>
    <row r="184" spans="1:11" ht="45">
      <c r="A184" s="833" t="s">
        <v>1229</v>
      </c>
      <c r="B184" s="892">
        <v>968</v>
      </c>
      <c r="C184" s="892">
        <v>503</v>
      </c>
      <c r="D184" s="892" t="s">
        <v>1230</v>
      </c>
      <c r="E184" s="892"/>
      <c r="F184" s="956"/>
      <c r="G184" s="1069">
        <f>G185</f>
        <v>0</v>
      </c>
      <c r="H184" s="1152">
        <f>H185</f>
        <v>0</v>
      </c>
      <c r="I184" s="928">
        <v>0</v>
      </c>
      <c r="J184" s="831"/>
      <c r="K184" s="832"/>
    </row>
    <row r="185" spans="1:11" ht="31.5" customHeight="1">
      <c r="A185" s="1063" t="s">
        <v>1287</v>
      </c>
      <c r="B185" s="880">
        <v>968</v>
      </c>
      <c r="C185" s="880">
        <v>503</v>
      </c>
      <c r="D185" s="880" t="s">
        <v>1230</v>
      </c>
      <c r="E185" s="880">
        <v>244</v>
      </c>
      <c r="F185" s="881"/>
      <c r="G185" s="1080">
        <v>0</v>
      </c>
      <c r="H185" s="883">
        <v>0</v>
      </c>
      <c r="I185" s="928">
        <v>0</v>
      </c>
      <c r="J185" s="831"/>
      <c r="K185" s="832"/>
    </row>
    <row r="186" spans="1:11" s="684" customFormat="1" ht="26.25" customHeight="1">
      <c r="A186" s="833" t="s">
        <v>1309</v>
      </c>
      <c r="B186" s="892">
        <v>968</v>
      </c>
      <c r="C186" s="892">
        <v>503</v>
      </c>
      <c r="D186" s="892" t="s">
        <v>1231</v>
      </c>
      <c r="E186" s="892"/>
      <c r="F186" s="893"/>
      <c r="G186" s="1081">
        <f>G187</f>
        <v>150</v>
      </c>
      <c r="H186" s="1155">
        <f>H187</f>
        <v>150</v>
      </c>
      <c r="I186" s="884">
        <f t="shared" si="16"/>
        <v>100</v>
      </c>
      <c r="J186" s="841"/>
      <c r="K186" s="842"/>
    </row>
    <row r="187" spans="1:11" ht="24">
      <c r="A187" s="1063" t="s">
        <v>1287</v>
      </c>
      <c r="B187" s="880">
        <v>968</v>
      </c>
      <c r="C187" s="880">
        <v>503</v>
      </c>
      <c r="D187" s="880" t="s">
        <v>1231</v>
      </c>
      <c r="E187" s="880">
        <v>244</v>
      </c>
      <c r="F187" s="881"/>
      <c r="G187" s="882">
        <v>150</v>
      </c>
      <c r="H187" s="1146">
        <v>150</v>
      </c>
      <c r="I187" s="928">
        <f t="shared" si="16"/>
        <v>100</v>
      </c>
      <c r="J187" s="1179">
        <f>J190</f>
        <v>0</v>
      </c>
      <c r="K187" s="440">
        <f>K190</f>
        <v>500</v>
      </c>
    </row>
    <row r="188" spans="1:11" ht="31.5" customHeight="1">
      <c r="A188" s="431" t="s">
        <v>1310</v>
      </c>
      <c r="B188" s="892">
        <v>968</v>
      </c>
      <c r="C188" s="892">
        <v>503</v>
      </c>
      <c r="D188" s="892" t="s">
        <v>1117</v>
      </c>
      <c r="E188" s="892"/>
      <c r="F188" s="893"/>
      <c r="G188" s="894">
        <f>G189+G191</f>
        <v>3269.8</v>
      </c>
      <c r="H188" s="894">
        <f>H189+H191</f>
        <v>3269.8</v>
      </c>
      <c r="I188" s="884">
        <f t="shared" si="16"/>
        <v>100</v>
      </c>
      <c r="J188" s="1186">
        <f>J189</f>
        <v>3097.817</v>
      </c>
      <c r="K188" s="447">
        <f>K189</f>
        <v>0</v>
      </c>
    </row>
    <row r="189" spans="1:11" ht="35.25" customHeight="1">
      <c r="A189" s="434" t="s">
        <v>1311</v>
      </c>
      <c r="B189" s="892">
        <v>968</v>
      </c>
      <c r="C189" s="892">
        <v>503</v>
      </c>
      <c r="D189" s="892" t="s">
        <v>1119</v>
      </c>
      <c r="E189" s="892"/>
      <c r="F189" s="893"/>
      <c r="G189" s="894">
        <f>G190</f>
        <v>3036.3</v>
      </c>
      <c r="H189" s="1127">
        <f>H190</f>
        <v>3036.3</v>
      </c>
      <c r="I189" s="884">
        <f t="shared" si="16"/>
        <v>100</v>
      </c>
      <c r="J189" s="1177">
        <f>J158</f>
        <v>3097.817</v>
      </c>
      <c r="K189" s="441">
        <f>K158</f>
        <v>0</v>
      </c>
    </row>
    <row r="190" spans="1:11" ht="24" customHeight="1">
      <c r="A190" s="1063" t="s">
        <v>1287</v>
      </c>
      <c r="B190" s="880">
        <v>968</v>
      </c>
      <c r="C190" s="880">
        <v>503</v>
      </c>
      <c r="D190" s="880" t="s">
        <v>1119</v>
      </c>
      <c r="E190" s="880">
        <v>244</v>
      </c>
      <c r="F190" s="881"/>
      <c r="G190" s="882">
        <v>3036.3</v>
      </c>
      <c r="H190" s="1146">
        <v>3036.3</v>
      </c>
      <c r="I190" s="928">
        <f t="shared" si="16"/>
        <v>100</v>
      </c>
      <c r="J190" s="1186">
        <f aca="true" t="shared" si="17" ref="G190:K192">J191</f>
        <v>0</v>
      </c>
      <c r="K190" s="447">
        <f t="shared" si="17"/>
        <v>500</v>
      </c>
    </row>
    <row r="191" spans="1:11" ht="29.25" customHeight="1">
      <c r="A191" s="431" t="s">
        <v>1232</v>
      </c>
      <c r="B191" s="892">
        <v>968</v>
      </c>
      <c r="C191" s="892">
        <v>503</v>
      </c>
      <c r="D191" s="892" t="s">
        <v>1144</v>
      </c>
      <c r="E191" s="892"/>
      <c r="F191" s="893"/>
      <c r="G191" s="894">
        <f>G208</f>
        <v>233.5</v>
      </c>
      <c r="H191" s="1127">
        <f>H208</f>
        <v>233.5</v>
      </c>
      <c r="I191" s="884">
        <f t="shared" si="16"/>
        <v>100</v>
      </c>
      <c r="J191" s="1177">
        <f t="shared" si="17"/>
        <v>0</v>
      </c>
      <c r="K191" s="441">
        <f t="shared" si="17"/>
        <v>500</v>
      </c>
    </row>
    <row r="192" spans="1:11" ht="12.75" hidden="1">
      <c r="A192" s="903" t="s">
        <v>1242</v>
      </c>
      <c r="B192" s="888">
        <v>968</v>
      </c>
      <c r="C192" s="888">
        <v>503</v>
      </c>
      <c r="D192" s="888" t="s">
        <v>1144</v>
      </c>
      <c r="E192" s="888">
        <v>500</v>
      </c>
      <c r="F192" s="889">
        <v>200</v>
      </c>
      <c r="G192" s="890">
        <f t="shared" si="17"/>
        <v>500</v>
      </c>
      <c r="H192" s="1151">
        <f t="shared" si="17"/>
        <v>0</v>
      </c>
      <c r="I192" s="884">
        <f t="shared" si="16"/>
        <v>0</v>
      </c>
      <c r="J192" s="1177">
        <f t="shared" si="17"/>
        <v>0</v>
      </c>
      <c r="K192" s="441">
        <f t="shared" si="17"/>
        <v>500</v>
      </c>
    </row>
    <row r="193" spans="1:11" ht="12.75" hidden="1">
      <c r="A193" s="403" t="s">
        <v>580</v>
      </c>
      <c r="B193" s="880">
        <v>968</v>
      </c>
      <c r="C193" s="880">
        <v>503</v>
      </c>
      <c r="D193" s="880" t="s">
        <v>1144</v>
      </c>
      <c r="E193" s="880">
        <v>500</v>
      </c>
      <c r="F193" s="881">
        <v>226</v>
      </c>
      <c r="G193" s="882">
        <v>500</v>
      </c>
      <c r="H193" s="883">
        <v>0</v>
      </c>
      <c r="I193" s="884">
        <f t="shared" si="16"/>
        <v>0</v>
      </c>
      <c r="J193" s="438">
        <v>0</v>
      </c>
      <c r="K193" s="439">
        <v>500</v>
      </c>
    </row>
    <row r="194" spans="1:11" ht="12.75" hidden="1">
      <c r="A194" s="406" t="s">
        <v>583</v>
      </c>
      <c r="B194" s="892">
        <v>968</v>
      </c>
      <c r="C194" s="892">
        <v>503</v>
      </c>
      <c r="D194" s="892" t="s">
        <v>1146</v>
      </c>
      <c r="E194" s="892"/>
      <c r="F194" s="893"/>
      <c r="G194" s="894">
        <f aca="true" t="shared" si="18" ref="G194:K196">G195</f>
        <v>0</v>
      </c>
      <c r="H194" s="1127">
        <f t="shared" si="18"/>
        <v>0</v>
      </c>
      <c r="I194" s="884" t="e">
        <f t="shared" si="16"/>
        <v>#DIV/0!</v>
      </c>
      <c r="J194" s="1186">
        <f t="shared" si="18"/>
        <v>0</v>
      </c>
      <c r="K194" s="447">
        <f t="shared" si="18"/>
        <v>0</v>
      </c>
    </row>
    <row r="195" spans="1:11" ht="17.25" customHeight="1" hidden="1">
      <c r="A195" s="434" t="s">
        <v>1145</v>
      </c>
      <c r="B195" s="888">
        <v>968</v>
      </c>
      <c r="C195" s="888">
        <v>503</v>
      </c>
      <c r="D195" s="888" t="s">
        <v>1146</v>
      </c>
      <c r="E195" s="888">
        <v>500</v>
      </c>
      <c r="F195" s="889"/>
      <c r="G195" s="890">
        <f t="shared" si="18"/>
        <v>0</v>
      </c>
      <c r="H195" s="1151">
        <f t="shared" si="18"/>
        <v>0</v>
      </c>
      <c r="I195" s="884" t="e">
        <f t="shared" si="16"/>
        <v>#DIV/0!</v>
      </c>
      <c r="J195" s="1177">
        <f t="shared" si="18"/>
        <v>0</v>
      </c>
      <c r="K195" s="441">
        <f t="shared" si="18"/>
        <v>0</v>
      </c>
    </row>
    <row r="196" spans="1:11" ht="25.5" hidden="1">
      <c r="A196" s="403" t="s">
        <v>686</v>
      </c>
      <c r="B196" s="888">
        <v>968</v>
      </c>
      <c r="C196" s="888">
        <v>503</v>
      </c>
      <c r="D196" s="888" t="s">
        <v>1146</v>
      </c>
      <c r="E196" s="888">
        <v>500</v>
      </c>
      <c r="F196" s="889">
        <v>200</v>
      </c>
      <c r="G196" s="890">
        <f t="shared" si="18"/>
        <v>0</v>
      </c>
      <c r="H196" s="1151">
        <f t="shared" si="18"/>
        <v>0</v>
      </c>
      <c r="I196" s="884" t="e">
        <f t="shared" si="16"/>
        <v>#DIV/0!</v>
      </c>
      <c r="J196" s="1177">
        <f t="shared" si="18"/>
        <v>0</v>
      </c>
      <c r="K196" s="441">
        <f t="shared" si="18"/>
        <v>0</v>
      </c>
    </row>
    <row r="197" spans="1:11" ht="12.75" hidden="1">
      <c r="A197" s="403" t="s">
        <v>580</v>
      </c>
      <c r="B197" s="880">
        <v>968</v>
      </c>
      <c r="C197" s="880">
        <v>503</v>
      </c>
      <c r="D197" s="880" t="s">
        <v>1146</v>
      </c>
      <c r="E197" s="880">
        <v>500</v>
      </c>
      <c r="F197" s="881">
        <v>226</v>
      </c>
      <c r="G197" s="882">
        <v>0</v>
      </c>
      <c r="H197" s="883">
        <v>0</v>
      </c>
      <c r="I197" s="884" t="e">
        <f t="shared" si="16"/>
        <v>#DIV/0!</v>
      </c>
      <c r="J197" s="438">
        <v>0</v>
      </c>
      <c r="K197" s="439">
        <v>0</v>
      </c>
    </row>
    <row r="198" spans="1:11" ht="1.5" customHeight="1" hidden="1">
      <c r="A198" s="406" t="s">
        <v>583</v>
      </c>
      <c r="B198" s="897">
        <v>968</v>
      </c>
      <c r="C198" s="897">
        <v>600</v>
      </c>
      <c r="D198" s="897"/>
      <c r="E198" s="897"/>
      <c r="F198" s="898"/>
      <c r="G198" s="899">
        <f aca="true" t="shared" si="19" ref="G198:K202">G199</f>
        <v>0</v>
      </c>
      <c r="H198" s="1156">
        <f t="shared" si="19"/>
        <v>0</v>
      </c>
      <c r="I198" s="899" t="e">
        <f t="shared" si="16"/>
        <v>#DIV/0!</v>
      </c>
      <c r="J198" s="1185">
        <f t="shared" si="19"/>
        <v>0</v>
      </c>
      <c r="K198" s="436">
        <f t="shared" si="19"/>
        <v>0</v>
      </c>
    </row>
    <row r="199" spans="1:11" ht="15" hidden="1">
      <c r="A199" s="411" t="s">
        <v>1147</v>
      </c>
      <c r="B199" s="900">
        <v>968</v>
      </c>
      <c r="C199" s="900">
        <v>605</v>
      </c>
      <c r="D199" s="900"/>
      <c r="E199" s="900"/>
      <c r="F199" s="901"/>
      <c r="G199" s="902">
        <f t="shared" si="19"/>
        <v>0</v>
      </c>
      <c r="H199" s="1141">
        <f t="shared" si="19"/>
        <v>0</v>
      </c>
      <c r="I199" s="902" t="e">
        <f t="shared" si="16"/>
        <v>#DIV/0!</v>
      </c>
      <c r="J199" s="1187">
        <f t="shared" si="19"/>
        <v>0</v>
      </c>
      <c r="K199" s="448">
        <f t="shared" si="19"/>
        <v>0</v>
      </c>
    </row>
    <row r="200" spans="1:11" ht="36.75" customHeight="1" hidden="1">
      <c r="A200" s="410" t="s">
        <v>1150</v>
      </c>
      <c r="B200" s="913">
        <v>968</v>
      </c>
      <c r="C200" s="913">
        <v>605</v>
      </c>
      <c r="D200" s="913" t="s">
        <v>1152</v>
      </c>
      <c r="E200" s="913"/>
      <c r="F200" s="914"/>
      <c r="G200" s="915">
        <f t="shared" si="19"/>
        <v>0</v>
      </c>
      <c r="H200" s="1157">
        <f t="shared" si="19"/>
        <v>0</v>
      </c>
      <c r="I200" s="830" t="e">
        <f t="shared" si="16"/>
        <v>#DIV/0!</v>
      </c>
      <c r="J200" s="1179">
        <f t="shared" si="19"/>
        <v>0</v>
      </c>
      <c r="K200" s="440">
        <f t="shared" si="19"/>
        <v>0</v>
      </c>
    </row>
    <row r="201" spans="1:11" ht="29.25" customHeight="1" hidden="1">
      <c r="A201" s="431" t="s">
        <v>1151</v>
      </c>
      <c r="B201" s="916">
        <v>968</v>
      </c>
      <c r="C201" s="916">
        <v>605</v>
      </c>
      <c r="D201" s="916" t="s">
        <v>1152</v>
      </c>
      <c r="E201" s="916">
        <v>500</v>
      </c>
      <c r="F201" s="917"/>
      <c r="G201" s="918">
        <v>0</v>
      </c>
      <c r="H201" s="1158">
        <v>0</v>
      </c>
      <c r="I201" s="905" t="e">
        <f t="shared" si="16"/>
        <v>#DIV/0!</v>
      </c>
      <c r="J201" s="1177">
        <f t="shared" si="19"/>
        <v>0</v>
      </c>
      <c r="K201" s="441">
        <f t="shared" si="19"/>
        <v>0</v>
      </c>
    </row>
    <row r="202" spans="1:11" ht="28.5" hidden="1">
      <c r="A202" s="403" t="s">
        <v>686</v>
      </c>
      <c r="B202" s="916">
        <v>968</v>
      </c>
      <c r="C202" s="916">
        <v>605</v>
      </c>
      <c r="D202" s="916" t="s">
        <v>1152</v>
      </c>
      <c r="E202" s="916">
        <v>500</v>
      </c>
      <c r="F202" s="917">
        <v>200</v>
      </c>
      <c r="G202" s="918">
        <f t="shared" si="19"/>
        <v>8</v>
      </c>
      <c r="H202" s="1158">
        <f t="shared" si="19"/>
        <v>0</v>
      </c>
      <c r="I202" s="830">
        <f t="shared" si="16"/>
        <v>0</v>
      </c>
      <c r="J202" s="1177">
        <f t="shared" si="19"/>
        <v>0</v>
      </c>
      <c r="K202" s="441">
        <f t="shared" si="19"/>
        <v>0</v>
      </c>
    </row>
    <row r="203" spans="1:11" ht="28.5" hidden="1">
      <c r="A203" s="403" t="s">
        <v>580</v>
      </c>
      <c r="B203" s="919">
        <v>968</v>
      </c>
      <c r="C203" s="919">
        <v>605</v>
      </c>
      <c r="D203" s="919" t="s">
        <v>1152</v>
      </c>
      <c r="E203" s="919">
        <v>500</v>
      </c>
      <c r="F203" s="920">
        <v>226</v>
      </c>
      <c r="G203" s="921">
        <v>8</v>
      </c>
      <c r="H203" s="1159">
        <v>0</v>
      </c>
      <c r="I203" s="830">
        <f t="shared" si="16"/>
        <v>0</v>
      </c>
      <c r="J203" s="438">
        <v>0</v>
      </c>
      <c r="K203" s="439">
        <v>0</v>
      </c>
    </row>
    <row r="204" spans="1:12" ht="15" hidden="1">
      <c r="A204" s="406" t="s">
        <v>583</v>
      </c>
      <c r="B204" s="958">
        <v>968</v>
      </c>
      <c r="C204" s="958">
        <v>600</v>
      </c>
      <c r="D204" s="958"/>
      <c r="E204" s="958"/>
      <c r="F204" s="959"/>
      <c r="G204" s="960">
        <f aca="true" t="shared" si="20" ref="G204:H206">G205</f>
        <v>0</v>
      </c>
      <c r="H204" s="961">
        <f t="shared" si="20"/>
        <v>0</v>
      </c>
      <c r="I204" s="830" t="e">
        <f t="shared" si="16"/>
        <v>#DIV/0!</v>
      </c>
      <c r="J204" s="831"/>
      <c r="K204" s="832"/>
      <c r="L204" t="s">
        <v>1203</v>
      </c>
    </row>
    <row r="205" spans="1:11" ht="15" hidden="1">
      <c r="A205" s="896" t="s">
        <v>1147</v>
      </c>
      <c r="B205" s="892">
        <v>968</v>
      </c>
      <c r="C205" s="892">
        <v>605</v>
      </c>
      <c r="D205" s="958"/>
      <c r="E205" s="958"/>
      <c r="F205" s="959"/>
      <c r="G205" s="894">
        <f t="shared" si="20"/>
        <v>0</v>
      </c>
      <c r="H205" s="895">
        <f t="shared" si="20"/>
        <v>0</v>
      </c>
      <c r="I205" s="884" t="e">
        <f t="shared" si="16"/>
        <v>#DIV/0!</v>
      </c>
      <c r="J205" s="831"/>
      <c r="K205" s="832"/>
    </row>
    <row r="206" spans="1:11" ht="24" hidden="1">
      <c r="A206" s="896" t="s">
        <v>1150</v>
      </c>
      <c r="B206" s="892">
        <v>968</v>
      </c>
      <c r="C206" s="892">
        <v>605</v>
      </c>
      <c r="D206" s="892" t="s">
        <v>1152</v>
      </c>
      <c r="E206" s="958"/>
      <c r="F206" s="959"/>
      <c r="G206" s="894">
        <f t="shared" si="20"/>
        <v>0</v>
      </c>
      <c r="H206" s="895">
        <f t="shared" si="20"/>
        <v>0</v>
      </c>
      <c r="I206" s="884" t="e">
        <f t="shared" si="16"/>
        <v>#DIV/0!</v>
      </c>
      <c r="J206" s="831"/>
      <c r="K206" s="832"/>
    </row>
    <row r="207" spans="1:11" ht="12.75" customHeight="1" hidden="1">
      <c r="A207" s="896" t="s">
        <v>1151</v>
      </c>
      <c r="B207" s="954">
        <v>968</v>
      </c>
      <c r="C207" s="954">
        <v>605</v>
      </c>
      <c r="D207" s="954" t="s">
        <v>1152</v>
      </c>
      <c r="E207" s="954">
        <v>500</v>
      </c>
      <c r="F207" s="962"/>
      <c r="G207" s="963">
        <v>0</v>
      </c>
      <c r="H207" s="964">
        <v>0</v>
      </c>
      <c r="I207" s="957" t="e">
        <f t="shared" si="16"/>
        <v>#DIV/0!</v>
      </c>
      <c r="J207" s="831"/>
      <c r="K207" s="832"/>
    </row>
    <row r="208" spans="1:11" ht="24">
      <c r="A208" s="1063" t="s">
        <v>1287</v>
      </c>
      <c r="B208" s="880">
        <v>968</v>
      </c>
      <c r="C208" s="880">
        <v>503</v>
      </c>
      <c r="D208" s="880" t="s">
        <v>1144</v>
      </c>
      <c r="E208" s="880">
        <v>244</v>
      </c>
      <c r="F208" s="881"/>
      <c r="G208" s="882">
        <v>233.5</v>
      </c>
      <c r="H208" s="1146">
        <v>233.5</v>
      </c>
      <c r="I208" s="928">
        <f t="shared" si="16"/>
        <v>100</v>
      </c>
      <c r="J208" s="831"/>
      <c r="K208" s="832"/>
    </row>
    <row r="209" spans="1:11" ht="34.5" customHeight="1">
      <c r="A209" s="431" t="s">
        <v>1336</v>
      </c>
      <c r="B209" s="892">
        <v>968</v>
      </c>
      <c r="C209" s="892">
        <v>503</v>
      </c>
      <c r="D209" s="892" t="s">
        <v>1144</v>
      </c>
      <c r="E209" s="892"/>
      <c r="F209" s="893"/>
      <c r="G209" s="894">
        <f>G226</f>
        <v>398</v>
      </c>
      <c r="H209" s="1127">
        <f>H226</f>
        <v>398</v>
      </c>
      <c r="I209" s="884">
        <f aca="true" t="shared" si="21" ref="I209:I226">H209/G209%</f>
        <v>100</v>
      </c>
      <c r="J209" s="1177">
        <f>J210</f>
        <v>0</v>
      </c>
      <c r="K209" s="441">
        <f>K210</f>
        <v>500</v>
      </c>
    </row>
    <row r="210" spans="1:11" ht="12.75" hidden="1">
      <c r="A210" s="903" t="s">
        <v>1242</v>
      </c>
      <c r="B210" s="888">
        <v>968</v>
      </c>
      <c r="C210" s="888">
        <v>503</v>
      </c>
      <c r="D210" s="888" t="s">
        <v>1144</v>
      </c>
      <c r="E210" s="888">
        <v>500</v>
      </c>
      <c r="F210" s="889">
        <v>200</v>
      </c>
      <c r="G210" s="890">
        <f>G211</f>
        <v>500</v>
      </c>
      <c r="H210" s="1151">
        <f>H211</f>
        <v>0</v>
      </c>
      <c r="I210" s="884">
        <f t="shared" si="21"/>
        <v>0</v>
      </c>
      <c r="J210" s="1177">
        <f>J211</f>
        <v>0</v>
      </c>
      <c r="K210" s="441">
        <f>K211</f>
        <v>500</v>
      </c>
    </row>
    <row r="211" spans="1:11" ht="12.75" hidden="1">
      <c r="A211" s="403" t="s">
        <v>580</v>
      </c>
      <c r="B211" s="880">
        <v>968</v>
      </c>
      <c r="C211" s="880">
        <v>503</v>
      </c>
      <c r="D211" s="880" t="s">
        <v>1144</v>
      </c>
      <c r="E211" s="880">
        <v>500</v>
      </c>
      <c r="F211" s="881">
        <v>226</v>
      </c>
      <c r="G211" s="882">
        <v>500</v>
      </c>
      <c r="H211" s="883">
        <v>0</v>
      </c>
      <c r="I211" s="884">
        <f t="shared" si="21"/>
        <v>0</v>
      </c>
      <c r="J211" s="438">
        <v>0</v>
      </c>
      <c r="K211" s="439">
        <v>500</v>
      </c>
    </row>
    <row r="212" spans="1:11" ht="12.75" hidden="1">
      <c r="A212" s="406" t="s">
        <v>583</v>
      </c>
      <c r="B212" s="892">
        <v>968</v>
      </c>
      <c r="C212" s="892">
        <v>503</v>
      </c>
      <c r="D212" s="892" t="s">
        <v>1146</v>
      </c>
      <c r="E212" s="892"/>
      <c r="F212" s="893"/>
      <c r="G212" s="894">
        <f aca="true" t="shared" si="22" ref="G212:K214">G213</f>
        <v>0</v>
      </c>
      <c r="H212" s="1127">
        <f t="shared" si="22"/>
        <v>0</v>
      </c>
      <c r="I212" s="884" t="e">
        <f t="shared" si="21"/>
        <v>#DIV/0!</v>
      </c>
      <c r="J212" s="1186">
        <f t="shared" si="22"/>
        <v>0</v>
      </c>
      <c r="K212" s="447">
        <f t="shared" si="22"/>
        <v>0</v>
      </c>
    </row>
    <row r="213" spans="1:11" ht="17.25" customHeight="1" hidden="1">
      <c r="A213" s="434" t="s">
        <v>1145</v>
      </c>
      <c r="B213" s="888">
        <v>968</v>
      </c>
      <c r="C213" s="888">
        <v>503</v>
      </c>
      <c r="D213" s="888" t="s">
        <v>1146</v>
      </c>
      <c r="E213" s="888">
        <v>500</v>
      </c>
      <c r="F213" s="889"/>
      <c r="G213" s="890">
        <f t="shared" si="22"/>
        <v>0</v>
      </c>
      <c r="H213" s="1151">
        <f t="shared" si="22"/>
        <v>0</v>
      </c>
      <c r="I213" s="884" t="e">
        <f t="shared" si="21"/>
        <v>#DIV/0!</v>
      </c>
      <c r="J213" s="1177">
        <f t="shared" si="22"/>
        <v>0</v>
      </c>
      <c r="K213" s="441">
        <f t="shared" si="22"/>
        <v>0</v>
      </c>
    </row>
    <row r="214" spans="1:11" ht="25.5" hidden="1">
      <c r="A214" s="403" t="s">
        <v>686</v>
      </c>
      <c r="B214" s="888">
        <v>968</v>
      </c>
      <c r="C214" s="888">
        <v>503</v>
      </c>
      <c r="D214" s="888" t="s">
        <v>1146</v>
      </c>
      <c r="E214" s="888">
        <v>500</v>
      </c>
      <c r="F214" s="889">
        <v>200</v>
      </c>
      <c r="G214" s="890">
        <f t="shared" si="22"/>
        <v>0</v>
      </c>
      <c r="H214" s="1151">
        <f t="shared" si="22"/>
        <v>0</v>
      </c>
      <c r="I214" s="884" t="e">
        <f t="shared" si="21"/>
        <v>#DIV/0!</v>
      </c>
      <c r="J214" s="1177">
        <f t="shared" si="22"/>
        <v>0</v>
      </c>
      <c r="K214" s="441">
        <f t="shared" si="22"/>
        <v>0</v>
      </c>
    </row>
    <row r="215" spans="1:11" ht="12.75" hidden="1">
      <c r="A215" s="403" t="s">
        <v>580</v>
      </c>
      <c r="B215" s="880">
        <v>968</v>
      </c>
      <c r="C215" s="880">
        <v>503</v>
      </c>
      <c r="D215" s="880" t="s">
        <v>1146</v>
      </c>
      <c r="E215" s="880">
        <v>500</v>
      </c>
      <c r="F215" s="881">
        <v>226</v>
      </c>
      <c r="G215" s="882">
        <v>0</v>
      </c>
      <c r="H215" s="883">
        <v>0</v>
      </c>
      <c r="I215" s="884" t="e">
        <f t="shared" si="21"/>
        <v>#DIV/0!</v>
      </c>
      <c r="J215" s="438">
        <v>0</v>
      </c>
      <c r="K215" s="439">
        <v>0</v>
      </c>
    </row>
    <row r="216" spans="1:11" ht="1.5" customHeight="1" hidden="1">
      <c r="A216" s="406" t="s">
        <v>583</v>
      </c>
      <c r="B216" s="897">
        <v>968</v>
      </c>
      <c r="C216" s="897">
        <v>600</v>
      </c>
      <c r="D216" s="897"/>
      <c r="E216" s="897"/>
      <c r="F216" s="898"/>
      <c r="G216" s="899">
        <f aca="true" t="shared" si="23" ref="G216:K220">G217</f>
        <v>0</v>
      </c>
      <c r="H216" s="1156">
        <f t="shared" si="23"/>
        <v>0</v>
      </c>
      <c r="I216" s="899" t="e">
        <f t="shared" si="21"/>
        <v>#DIV/0!</v>
      </c>
      <c r="J216" s="1185">
        <f t="shared" si="23"/>
        <v>0</v>
      </c>
      <c r="K216" s="436">
        <f t="shared" si="23"/>
        <v>0</v>
      </c>
    </row>
    <row r="217" spans="1:11" ht="15" hidden="1">
      <c r="A217" s="411" t="s">
        <v>1147</v>
      </c>
      <c r="B217" s="900">
        <v>968</v>
      </c>
      <c r="C217" s="900">
        <v>605</v>
      </c>
      <c r="D217" s="900"/>
      <c r="E217" s="900"/>
      <c r="F217" s="901"/>
      <c r="G217" s="902">
        <f t="shared" si="23"/>
        <v>0</v>
      </c>
      <c r="H217" s="1141">
        <f t="shared" si="23"/>
        <v>0</v>
      </c>
      <c r="I217" s="902" t="e">
        <f t="shared" si="21"/>
        <v>#DIV/0!</v>
      </c>
      <c r="J217" s="1187">
        <f t="shared" si="23"/>
        <v>0</v>
      </c>
      <c r="K217" s="448">
        <f t="shared" si="23"/>
        <v>0</v>
      </c>
    </row>
    <row r="218" spans="1:11" ht="36.75" customHeight="1" hidden="1">
      <c r="A218" s="410" t="s">
        <v>1150</v>
      </c>
      <c r="B218" s="913">
        <v>968</v>
      </c>
      <c r="C218" s="913">
        <v>605</v>
      </c>
      <c r="D218" s="913" t="s">
        <v>1152</v>
      </c>
      <c r="E218" s="913"/>
      <c r="F218" s="914"/>
      <c r="G218" s="915">
        <f t="shared" si="23"/>
        <v>0</v>
      </c>
      <c r="H218" s="1157">
        <f t="shared" si="23"/>
        <v>0</v>
      </c>
      <c r="I218" s="830" t="e">
        <f t="shared" si="21"/>
        <v>#DIV/0!</v>
      </c>
      <c r="J218" s="1179">
        <f t="shared" si="23"/>
        <v>0</v>
      </c>
      <c r="K218" s="440">
        <f t="shared" si="23"/>
        <v>0</v>
      </c>
    </row>
    <row r="219" spans="1:11" ht="29.25" customHeight="1" hidden="1">
      <c r="A219" s="431" t="s">
        <v>1151</v>
      </c>
      <c r="B219" s="916">
        <v>968</v>
      </c>
      <c r="C219" s="916">
        <v>605</v>
      </c>
      <c r="D219" s="916" t="s">
        <v>1152</v>
      </c>
      <c r="E219" s="916">
        <v>500</v>
      </c>
      <c r="F219" s="917"/>
      <c r="G219" s="918">
        <v>0</v>
      </c>
      <c r="H219" s="1158">
        <v>0</v>
      </c>
      <c r="I219" s="905" t="e">
        <f t="shared" si="21"/>
        <v>#DIV/0!</v>
      </c>
      <c r="J219" s="1177">
        <f t="shared" si="23"/>
        <v>0</v>
      </c>
      <c r="K219" s="441">
        <f t="shared" si="23"/>
        <v>0</v>
      </c>
    </row>
    <row r="220" spans="1:11" ht="28.5" hidden="1">
      <c r="A220" s="403" t="s">
        <v>686</v>
      </c>
      <c r="B220" s="916">
        <v>968</v>
      </c>
      <c r="C220" s="916">
        <v>605</v>
      </c>
      <c r="D220" s="916" t="s">
        <v>1152</v>
      </c>
      <c r="E220" s="916">
        <v>500</v>
      </c>
      <c r="F220" s="917">
        <v>200</v>
      </c>
      <c r="G220" s="918">
        <f t="shared" si="23"/>
        <v>8</v>
      </c>
      <c r="H220" s="1158">
        <f t="shared" si="23"/>
        <v>0</v>
      </c>
      <c r="I220" s="830">
        <f t="shared" si="21"/>
        <v>0</v>
      </c>
      <c r="J220" s="1177">
        <f t="shared" si="23"/>
        <v>0</v>
      </c>
      <c r="K220" s="441">
        <f t="shared" si="23"/>
        <v>0</v>
      </c>
    </row>
    <row r="221" spans="1:11" ht="28.5" hidden="1">
      <c r="A221" s="403" t="s">
        <v>580</v>
      </c>
      <c r="B221" s="919">
        <v>968</v>
      </c>
      <c r="C221" s="919">
        <v>605</v>
      </c>
      <c r="D221" s="919" t="s">
        <v>1152</v>
      </c>
      <c r="E221" s="919">
        <v>500</v>
      </c>
      <c r="F221" s="920">
        <v>226</v>
      </c>
      <c r="G221" s="921">
        <v>8</v>
      </c>
      <c r="H221" s="1159">
        <v>0</v>
      </c>
      <c r="I221" s="830">
        <f t="shared" si="21"/>
        <v>0</v>
      </c>
      <c r="J221" s="438">
        <v>0</v>
      </c>
      <c r="K221" s="439">
        <v>0</v>
      </c>
    </row>
    <row r="222" spans="1:12" ht="15" hidden="1">
      <c r="A222" s="406" t="s">
        <v>583</v>
      </c>
      <c r="B222" s="958">
        <v>968</v>
      </c>
      <c r="C222" s="958">
        <v>600</v>
      </c>
      <c r="D222" s="958"/>
      <c r="E222" s="958"/>
      <c r="F222" s="959"/>
      <c r="G222" s="960">
        <f aca="true" t="shared" si="24" ref="G222:H224">G223</f>
        <v>0</v>
      </c>
      <c r="H222" s="961">
        <f t="shared" si="24"/>
        <v>0</v>
      </c>
      <c r="I222" s="830" t="e">
        <f t="shared" si="21"/>
        <v>#DIV/0!</v>
      </c>
      <c r="J222" s="831"/>
      <c r="K222" s="832"/>
      <c r="L222" t="s">
        <v>1203</v>
      </c>
    </row>
    <row r="223" spans="1:11" ht="15" hidden="1">
      <c r="A223" s="896" t="s">
        <v>1147</v>
      </c>
      <c r="B223" s="892">
        <v>968</v>
      </c>
      <c r="C223" s="892">
        <v>605</v>
      </c>
      <c r="D223" s="958"/>
      <c r="E223" s="958"/>
      <c r="F223" s="959"/>
      <c r="G223" s="894">
        <f t="shared" si="24"/>
        <v>0</v>
      </c>
      <c r="H223" s="895">
        <f t="shared" si="24"/>
        <v>0</v>
      </c>
      <c r="I223" s="884" t="e">
        <f t="shared" si="21"/>
        <v>#DIV/0!</v>
      </c>
      <c r="J223" s="831"/>
      <c r="K223" s="832"/>
    </row>
    <row r="224" spans="1:11" ht="24" hidden="1">
      <c r="A224" s="896" t="s">
        <v>1150</v>
      </c>
      <c r="B224" s="892">
        <v>968</v>
      </c>
      <c r="C224" s="892">
        <v>605</v>
      </c>
      <c r="D224" s="892" t="s">
        <v>1152</v>
      </c>
      <c r="E224" s="958"/>
      <c r="F224" s="959"/>
      <c r="G224" s="894">
        <f t="shared" si="24"/>
        <v>0</v>
      </c>
      <c r="H224" s="895">
        <f t="shared" si="24"/>
        <v>0</v>
      </c>
      <c r="I224" s="884" t="e">
        <f t="shared" si="21"/>
        <v>#DIV/0!</v>
      </c>
      <c r="J224" s="831"/>
      <c r="K224" s="832"/>
    </row>
    <row r="225" spans="1:11" ht="18" customHeight="1" hidden="1">
      <c r="A225" s="896" t="s">
        <v>1151</v>
      </c>
      <c r="B225" s="954">
        <v>968</v>
      </c>
      <c r="C225" s="954">
        <v>605</v>
      </c>
      <c r="D225" s="954" t="s">
        <v>1152</v>
      </c>
      <c r="E225" s="954">
        <v>500</v>
      </c>
      <c r="F225" s="962"/>
      <c r="G225" s="963">
        <v>0</v>
      </c>
      <c r="H225" s="964">
        <v>0</v>
      </c>
      <c r="I225" s="957" t="e">
        <f t="shared" si="21"/>
        <v>#DIV/0!</v>
      </c>
      <c r="J225" s="831"/>
      <c r="K225" s="832"/>
    </row>
    <row r="226" spans="1:11" ht="24">
      <c r="A226" s="1063" t="s">
        <v>1287</v>
      </c>
      <c r="B226" s="880">
        <v>968</v>
      </c>
      <c r="C226" s="880">
        <v>503</v>
      </c>
      <c r="D226" s="880" t="s">
        <v>1144</v>
      </c>
      <c r="E226" s="880">
        <v>244</v>
      </c>
      <c r="F226" s="881"/>
      <c r="G226" s="882">
        <v>398</v>
      </c>
      <c r="H226" s="1146">
        <v>398</v>
      </c>
      <c r="I226" s="928">
        <f t="shared" si="21"/>
        <v>100</v>
      </c>
      <c r="J226" s="831"/>
      <c r="K226" s="832"/>
    </row>
    <row r="227" spans="1:12" ht="15">
      <c r="A227" s="1072" t="s">
        <v>467</v>
      </c>
      <c r="B227" s="1083">
        <v>968</v>
      </c>
      <c r="C227" s="1083">
        <v>700</v>
      </c>
      <c r="D227" s="1083"/>
      <c r="E227" s="1083"/>
      <c r="F227" s="1084"/>
      <c r="G227" s="1075">
        <f>G228+G234+G242</f>
        <v>4000.3</v>
      </c>
      <c r="H227" s="1160">
        <f>H228+H234+H242</f>
        <v>4000.3</v>
      </c>
      <c r="I227" s="1085">
        <f t="shared" si="16"/>
        <v>100</v>
      </c>
      <c r="J227" s="1185"/>
      <c r="K227" s="436"/>
      <c r="L227" s="681"/>
    </row>
    <row r="228" spans="1:12" ht="29.25" customHeight="1">
      <c r="A228" s="969" t="s">
        <v>1247</v>
      </c>
      <c r="B228" s="1002">
        <v>968</v>
      </c>
      <c r="C228" s="1002">
        <v>705</v>
      </c>
      <c r="D228" s="1002"/>
      <c r="E228" s="1002"/>
      <c r="F228" s="1003"/>
      <c r="G228" s="1004">
        <f>G229</f>
        <v>152.3</v>
      </c>
      <c r="H228" s="1150">
        <f>H229</f>
        <v>152.3</v>
      </c>
      <c r="I228" s="1004">
        <f t="shared" si="16"/>
        <v>100</v>
      </c>
      <c r="J228" s="1185"/>
      <c r="K228" s="436"/>
      <c r="L228" s="681"/>
    </row>
    <row r="229" spans="1:12" ht="90.75" customHeight="1">
      <c r="A229" s="1087" t="s">
        <v>1238</v>
      </c>
      <c r="B229" s="1002">
        <v>968</v>
      </c>
      <c r="C229" s="1002">
        <v>705</v>
      </c>
      <c r="D229" s="1002" t="s">
        <v>1239</v>
      </c>
      <c r="E229" s="1002"/>
      <c r="F229" s="1003"/>
      <c r="G229" s="1004">
        <f>G230+G232</f>
        <v>152.3</v>
      </c>
      <c r="H229" s="1150">
        <f>H230+H232</f>
        <v>152.3</v>
      </c>
      <c r="I229" s="1004">
        <f t="shared" si="16"/>
        <v>100</v>
      </c>
      <c r="J229" s="1185"/>
      <c r="K229" s="436"/>
      <c r="L229" s="681"/>
    </row>
    <row r="230" spans="1:11" ht="57" customHeight="1">
      <c r="A230" s="1086" t="s">
        <v>1312</v>
      </c>
      <c r="B230" s="1002">
        <v>968</v>
      </c>
      <c r="C230" s="1002">
        <v>705</v>
      </c>
      <c r="D230" s="1002" t="s">
        <v>1282</v>
      </c>
      <c r="E230" s="1002"/>
      <c r="F230" s="1003"/>
      <c r="G230" s="1004">
        <f>G231</f>
        <v>0</v>
      </c>
      <c r="H230" s="1150">
        <f>H231</f>
        <v>0</v>
      </c>
      <c r="I230" s="1004">
        <v>0</v>
      </c>
      <c r="J230" s="1176">
        <f>J234+J238</f>
        <v>485.377</v>
      </c>
      <c r="K230" s="446">
        <f>K234+K238</f>
        <v>1170.25</v>
      </c>
    </row>
    <row r="231" spans="1:11" ht="30" customHeight="1">
      <c r="A231" s="1063" t="s">
        <v>1287</v>
      </c>
      <c r="B231" s="1037">
        <v>968</v>
      </c>
      <c r="C231" s="1037">
        <v>705</v>
      </c>
      <c r="D231" s="1037" t="s">
        <v>1282</v>
      </c>
      <c r="E231" s="1037">
        <v>244</v>
      </c>
      <c r="F231" s="1038"/>
      <c r="G231" s="1039">
        <v>0</v>
      </c>
      <c r="H231" s="1126">
        <v>0</v>
      </c>
      <c r="I231" s="970">
        <v>0</v>
      </c>
      <c r="J231" s="1176"/>
      <c r="K231" s="446"/>
    </row>
    <row r="232" spans="1:11" ht="39" customHeight="1">
      <c r="A232" s="1086" t="s">
        <v>1313</v>
      </c>
      <c r="B232" s="1002">
        <v>968</v>
      </c>
      <c r="C232" s="1002">
        <v>705</v>
      </c>
      <c r="D232" s="1002" t="s">
        <v>1248</v>
      </c>
      <c r="E232" s="1037"/>
      <c r="F232" s="1038"/>
      <c r="G232" s="1004">
        <f>G233</f>
        <v>152.3</v>
      </c>
      <c r="H232" s="1150">
        <f>H233</f>
        <v>152.3</v>
      </c>
      <c r="I232" s="1004">
        <f t="shared" si="16"/>
        <v>100</v>
      </c>
      <c r="J232" s="1176"/>
      <c r="K232" s="446"/>
    </row>
    <row r="233" spans="1:11" ht="27" customHeight="1">
      <c r="A233" s="1063" t="s">
        <v>1287</v>
      </c>
      <c r="B233" s="1037">
        <v>968</v>
      </c>
      <c r="C233" s="1037">
        <v>705</v>
      </c>
      <c r="D233" s="1037" t="s">
        <v>1248</v>
      </c>
      <c r="E233" s="1037">
        <v>244</v>
      </c>
      <c r="F233" s="1038"/>
      <c r="G233" s="1039">
        <v>152.3</v>
      </c>
      <c r="H233" s="1126">
        <v>152.3</v>
      </c>
      <c r="I233" s="970">
        <f t="shared" si="16"/>
        <v>100</v>
      </c>
      <c r="J233" s="1176"/>
      <c r="K233" s="446"/>
    </row>
    <row r="234" spans="1:11" ht="31.5" customHeight="1">
      <c r="A234" s="969" t="s">
        <v>614</v>
      </c>
      <c r="B234" s="1002">
        <v>968</v>
      </c>
      <c r="C234" s="1002">
        <v>707</v>
      </c>
      <c r="D234" s="1002"/>
      <c r="E234" s="1002"/>
      <c r="F234" s="1003"/>
      <c r="G234" s="1004">
        <f>G235+G239</f>
        <v>3358.9</v>
      </c>
      <c r="H234" s="1150">
        <f>H235+H239</f>
        <v>3358.9</v>
      </c>
      <c r="I234" s="1004">
        <f t="shared" si="16"/>
        <v>100</v>
      </c>
      <c r="J234" s="1179">
        <f aca="true" t="shared" si="25" ref="G234:K236">J235</f>
        <v>485.377</v>
      </c>
      <c r="K234" s="440">
        <f t="shared" si="25"/>
        <v>310</v>
      </c>
    </row>
    <row r="235" spans="1:11" ht="42.75" customHeight="1">
      <c r="A235" s="431" t="s">
        <v>1314</v>
      </c>
      <c r="B235" s="892">
        <v>968</v>
      </c>
      <c r="C235" s="892">
        <v>707</v>
      </c>
      <c r="D235" s="892" t="s">
        <v>451</v>
      </c>
      <c r="E235" s="892"/>
      <c r="F235" s="893"/>
      <c r="G235" s="894">
        <f>G238</f>
        <v>556</v>
      </c>
      <c r="H235" s="1127">
        <f>H238</f>
        <v>556</v>
      </c>
      <c r="I235" s="884">
        <f t="shared" si="16"/>
        <v>100</v>
      </c>
      <c r="J235" s="1177">
        <f t="shared" si="25"/>
        <v>485.377</v>
      </c>
      <c r="K235" s="441">
        <f t="shared" si="25"/>
        <v>310</v>
      </c>
    </row>
    <row r="236" spans="1:11" ht="12.75" hidden="1">
      <c r="A236" s="903" t="s">
        <v>1242</v>
      </c>
      <c r="B236" s="954">
        <v>968</v>
      </c>
      <c r="C236" s="954">
        <v>707</v>
      </c>
      <c r="D236" s="954" t="s">
        <v>451</v>
      </c>
      <c r="E236" s="954">
        <v>500</v>
      </c>
      <c r="F236" s="962">
        <v>200</v>
      </c>
      <c r="G236" s="963">
        <f t="shared" si="25"/>
        <v>1364</v>
      </c>
      <c r="H236" s="1134">
        <f t="shared" si="25"/>
        <v>89.973</v>
      </c>
      <c r="I236" s="884">
        <f t="shared" si="16"/>
        <v>6.596260997067448</v>
      </c>
      <c r="J236" s="1177">
        <f t="shared" si="25"/>
        <v>485.377</v>
      </c>
      <c r="K236" s="441">
        <f t="shared" si="25"/>
        <v>310</v>
      </c>
    </row>
    <row r="237" spans="1:11" ht="12.75" hidden="1">
      <c r="A237" s="403" t="s">
        <v>580</v>
      </c>
      <c r="B237" s="880">
        <v>968</v>
      </c>
      <c r="C237" s="880">
        <v>707</v>
      </c>
      <c r="D237" s="880" t="s">
        <v>451</v>
      </c>
      <c r="E237" s="880">
        <v>500</v>
      </c>
      <c r="F237" s="881">
        <v>226</v>
      </c>
      <c r="G237" s="882">
        <v>1364</v>
      </c>
      <c r="H237" s="883">
        <v>89.973</v>
      </c>
      <c r="I237" s="884">
        <f t="shared" si="16"/>
        <v>6.596260997067448</v>
      </c>
      <c r="J237" s="438">
        <v>485.377</v>
      </c>
      <c r="K237" s="439">
        <v>310</v>
      </c>
    </row>
    <row r="238" spans="1:11" ht="26.25" customHeight="1">
      <c r="A238" s="1063" t="s">
        <v>1287</v>
      </c>
      <c r="B238" s="880">
        <v>968</v>
      </c>
      <c r="C238" s="880">
        <v>707</v>
      </c>
      <c r="D238" s="880" t="s">
        <v>451</v>
      </c>
      <c r="E238" s="880">
        <v>244</v>
      </c>
      <c r="F238" s="881"/>
      <c r="G238" s="882">
        <v>556</v>
      </c>
      <c r="H238" s="1146">
        <v>556</v>
      </c>
      <c r="I238" s="928">
        <f t="shared" si="16"/>
        <v>100</v>
      </c>
      <c r="J238" s="1179">
        <f aca="true" t="shared" si="26" ref="G238:K240">J239</f>
        <v>0</v>
      </c>
      <c r="K238" s="440">
        <f t="shared" si="26"/>
        <v>860.25</v>
      </c>
    </row>
    <row r="239" spans="1:11" ht="50.25" customHeight="1">
      <c r="A239" s="431" t="s">
        <v>618</v>
      </c>
      <c r="B239" s="892">
        <v>968</v>
      </c>
      <c r="C239" s="892">
        <v>707</v>
      </c>
      <c r="D239" s="892" t="s">
        <v>452</v>
      </c>
      <c r="E239" s="892"/>
      <c r="F239" s="893"/>
      <c r="G239" s="894">
        <f>G241</f>
        <v>2802.9</v>
      </c>
      <c r="H239" s="1127">
        <f>H241</f>
        <v>2802.9</v>
      </c>
      <c r="I239" s="884">
        <f t="shared" si="16"/>
        <v>100</v>
      </c>
      <c r="J239" s="1177">
        <f t="shared" si="26"/>
        <v>0</v>
      </c>
      <c r="K239" s="441">
        <f t="shared" si="26"/>
        <v>860.25</v>
      </c>
    </row>
    <row r="240" spans="1:11" ht="12.75" hidden="1">
      <c r="A240" s="903" t="s">
        <v>1242</v>
      </c>
      <c r="B240" s="954">
        <v>968</v>
      </c>
      <c r="C240" s="954">
        <v>707</v>
      </c>
      <c r="D240" s="954" t="s">
        <v>452</v>
      </c>
      <c r="E240" s="954">
        <v>500</v>
      </c>
      <c r="F240" s="962">
        <v>200</v>
      </c>
      <c r="G240" s="963">
        <f t="shared" si="26"/>
        <v>2802.9</v>
      </c>
      <c r="H240" s="1134">
        <f t="shared" si="26"/>
        <v>2802.9</v>
      </c>
      <c r="I240" s="884">
        <f t="shared" si="16"/>
        <v>100</v>
      </c>
      <c r="J240" s="1177">
        <f t="shared" si="26"/>
        <v>0</v>
      </c>
      <c r="K240" s="441">
        <f t="shared" si="26"/>
        <v>860.25</v>
      </c>
    </row>
    <row r="241" spans="1:11" ht="24" customHeight="1">
      <c r="A241" s="1063" t="s">
        <v>1287</v>
      </c>
      <c r="B241" s="880">
        <v>968</v>
      </c>
      <c r="C241" s="880">
        <v>707</v>
      </c>
      <c r="D241" s="880" t="s">
        <v>452</v>
      </c>
      <c r="E241" s="880">
        <v>244</v>
      </c>
      <c r="F241" s="881">
        <v>226</v>
      </c>
      <c r="G241" s="882">
        <v>2802.9</v>
      </c>
      <c r="H241" s="883">
        <v>2802.9</v>
      </c>
      <c r="I241" s="884">
        <f t="shared" si="16"/>
        <v>100</v>
      </c>
      <c r="J241" s="438">
        <v>0</v>
      </c>
      <c r="K241" s="439">
        <v>860.25</v>
      </c>
    </row>
    <row r="242" spans="1:11" s="530" customFormat="1" ht="25.5">
      <c r="A242" s="1058" t="s">
        <v>1315</v>
      </c>
      <c r="B242" s="1002">
        <v>968</v>
      </c>
      <c r="C242" s="1002">
        <v>709</v>
      </c>
      <c r="D242" s="1002"/>
      <c r="E242" s="1002"/>
      <c r="F242" s="1003"/>
      <c r="G242" s="1089">
        <f>G243+G245</f>
        <v>489.1</v>
      </c>
      <c r="H242" s="1161">
        <f>H243+H245</f>
        <v>489.1</v>
      </c>
      <c r="I242" s="1004">
        <f t="shared" si="16"/>
        <v>100</v>
      </c>
      <c r="J242" s="836"/>
      <c r="K242" s="837"/>
    </row>
    <row r="243" spans="1:11" ht="54" customHeight="1">
      <c r="A243" s="1087" t="s">
        <v>1316</v>
      </c>
      <c r="B243" s="1002">
        <v>968</v>
      </c>
      <c r="C243" s="1002">
        <v>709</v>
      </c>
      <c r="D243" s="1002" t="s">
        <v>679</v>
      </c>
      <c r="E243" s="1002"/>
      <c r="F243" s="1003"/>
      <c r="G243" s="1004">
        <f>G244</f>
        <v>365.6</v>
      </c>
      <c r="H243" s="1150">
        <f>H244</f>
        <v>365.6</v>
      </c>
      <c r="I243" s="1004">
        <f t="shared" si="16"/>
        <v>100</v>
      </c>
      <c r="J243" s="831"/>
      <c r="K243" s="832"/>
    </row>
    <row r="244" spans="1:11" ht="24">
      <c r="A244" s="1063" t="s">
        <v>1287</v>
      </c>
      <c r="B244" s="1037">
        <v>968</v>
      </c>
      <c r="C244" s="1037">
        <v>709</v>
      </c>
      <c r="D244" s="1037" t="s">
        <v>679</v>
      </c>
      <c r="E244" s="1037">
        <v>244</v>
      </c>
      <c r="F244" s="1038"/>
      <c r="G244" s="1039">
        <v>365.6</v>
      </c>
      <c r="H244" s="1076">
        <v>365.6</v>
      </c>
      <c r="I244" s="1039">
        <f t="shared" si="16"/>
        <v>100</v>
      </c>
      <c r="J244" s="831"/>
      <c r="K244" s="832"/>
    </row>
    <row r="245" spans="1:11" ht="69" customHeight="1">
      <c r="A245" s="1058" t="s">
        <v>1211</v>
      </c>
      <c r="B245" s="1002">
        <v>968</v>
      </c>
      <c r="C245" s="1002">
        <v>709</v>
      </c>
      <c r="D245" s="1002" t="s">
        <v>960</v>
      </c>
      <c r="E245" s="1002"/>
      <c r="F245" s="1003"/>
      <c r="G245" s="1004">
        <f>G246</f>
        <v>123.5</v>
      </c>
      <c r="H245" s="1150">
        <f>H246</f>
        <v>123.5</v>
      </c>
      <c r="I245" s="1004">
        <f>H245/G245%</f>
        <v>99.99999999999999</v>
      </c>
      <c r="J245" s="831"/>
      <c r="K245" s="832"/>
    </row>
    <row r="246" spans="1:11" ht="25.5" customHeight="1">
      <c r="A246" s="1063" t="s">
        <v>1287</v>
      </c>
      <c r="B246" s="1037">
        <v>968</v>
      </c>
      <c r="C246" s="1037">
        <v>709</v>
      </c>
      <c r="D246" s="1037" t="s">
        <v>960</v>
      </c>
      <c r="E246" s="1037">
        <v>244</v>
      </c>
      <c r="F246" s="1038"/>
      <c r="G246" s="1091">
        <v>123.5</v>
      </c>
      <c r="H246" s="1126">
        <v>123.5</v>
      </c>
      <c r="I246" s="1039">
        <f t="shared" si="16"/>
        <v>99.99999999999999</v>
      </c>
      <c r="J246" s="1185" t="e">
        <f>J247+#REF!</f>
        <v>#REF!</v>
      </c>
      <c r="K246" s="436" t="e">
        <f>K247+#REF!</f>
        <v>#REF!</v>
      </c>
    </row>
    <row r="247" spans="1:11" ht="19.5" customHeight="1">
      <c r="A247" s="1072" t="s">
        <v>1209</v>
      </c>
      <c r="B247" s="1052">
        <v>968</v>
      </c>
      <c r="C247" s="1052">
        <v>800</v>
      </c>
      <c r="D247" s="1052"/>
      <c r="E247" s="1052"/>
      <c r="F247" s="1053"/>
      <c r="G247" s="1054">
        <f>G248+G256</f>
        <v>15393.400000000001</v>
      </c>
      <c r="H247" s="1136">
        <f>H248+H256</f>
        <v>15393.400000000001</v>
      </c>
      <c r="I247" s="1054">
        <f t="shared" si="16"/>
        <v>99.99999999999999</v>
      </c>
      <c r="J247" s="1176" t="e">
        <f>#REF!</f>
        <v>#REF!</v>
      </c>
      <c r="K247" s="446" t="e">
        <f>#REF!</f>
        <v>#REF!</v>
      </c>
    </row>
    <row r="248" spans="1:11" ht="19.5" customHeight="1">
      <c r="A248" s="1072" t="s">
        <v>1318</v>
      </c>
      <c r="B248" s="1052">
        <v>968</v>
      </c>
      <c r="C248" s="1052">
        <v>801</v>
      </c>
      <c r="D248" s="1052"/>
      <c r="E248" s="1052"/>
      <c r="F248" s="1053"/>
      <c r="G248" s="1054">
        <f>G249+G253</f>
        <v>13633.7</v>
      </c>
      <c r="H248" s="1136">
        <f>H249+H253</f>
        <v>13633.7</v>
      </c>
      <c r="I248" s="1054"/>
      <c r="J248" s="1176"/>
      <c r="K248" s="446"/>
    </row>
    <row r="249" spans="1:11" ht="54" customHeight="1">
      <c r="A249" s="431" t="s">
        <v>1317</v>
      </c>
      <c r="B249" s="892">
        <v>968</v>
      </c>
      <c r="C249" s="892">
        <v>801</v>
      </c>
      <c r="D249" s="892" t="s">
        <v>1235</v>
      </c>
      <c r="E249" s="892"/>
      <c r="F249" s="893"/>
      <c r="G249" s="894">
        <f>G252</f>
        <v>12443.7</v>
      </c>
      <c r="H249" s="1127">
        <f>H252</f>
        <v>12443.7</v>
      </c>
      <c r="I249" s="884">
        <f t="shared" si="16"/>
        <v>100</v>
      </c>
      <c r="J249" s="1177">
        <f aca="true" t="shared" si="27" ref="G249:K250">J250</f>
        <v>177.55</v>
      </c>
      <c r="K249" s="441">
        <f t="shared" si="27"/>
        <v>253</v>
      </c>
    </row>
    <row r="250" spans="1:11" ht="28.5" hidden="1">
      <c r="A250" s="903" t="s">
        <v>1242</v>
      </c>
      <c r="B250" s="916">
        <v>968</v>
      </c>
      <c r="C250" s="916">
        <v>801</v>
      </c>
      <c r="D250" s="916" t="s">
        <v>453</v>
      </c>
      <c r="E250" s="916">
        <v>500</v>
      </c>
      <c r="F250" s="917">
        <v>200</v>
      </c>
      <c r="G250" s="918">
        <f t="shared" si="27"/>
        <v>2005.9999999999998</v>
      </c>
      <c r="H250" s="1158">
        <f t="shared" si="27"/>
        <v>846.3</v>
      </c>
      <c r="I250" s="830">
        <f t="shared" si="16"/>
        <v>11.918601583113455</v>
      </c>
      <c r="J250" s="1177">
        <f t="shared" si="27"/>
        <v>177.55</v>
      </c>
      <c r="K250" s="441">
        <f t="shared" si="27"/>
        <v>253</v>
      </c>
    </row>
    <row r="251" spans="1:13" ht="28.5" hidden="1">
      <c r="A251" s="403" t="s">
        <v>580</v>
      </c>
      <c r="B251" s="919">
        <v>968</v>
      </c>
      <c r="C251" s="919">
        <v>801</v>
      </c>
      <c r="D251" s="919" t="s">
        <v>453</v>
      </c>
      <c r="E251" s="919">
        <v>500</v>
      </c>
      <c r="F251" s="920">
        <v>226</v>
      </c>
      <c r="G251" s="921">
        <f>SUM(H251:K251)</f>
        <v>2005.9999999999998</v>
      </c>
      <c r="H251" s="1159">
        <v>846.3</v>
      </c>
      <c r="I251" s="830">
        <f t="shared" si="16"/>
        <v>11.918601583113455</v>
      </c>
      <c r="J251" s="438">
        <v>177.55</v>
      </c>
      <c r="K251" s="439">
        <v>253</v>
      </c>
      <c r="M251" s="681"/>
    </row>
    <row r="252" spans="1:13" ht="24">
      <c r="A252" s="1063" t="s">
        <v>1287</v>
      </c>
      <c r="B252" s="880">
        <v>968</v>
      </c>
      <c r="C252" s="880">
        <v>801</v>
      </c>
      <c r="D252" s="880" t="s">
        <v>1235</v>
      </c>
      <c r="E252" s="880">
        <v>244</v>
      </c>
      <c r="F252" s="881"/>
      <c r="G252" s="882">
        <v>12443.7</v>
      </c>
      <c r="H252" s="883">
        <v>12443.7</v>
      </c>
      <c r="I252" s="928">
        <f t="shared" si="16"/>
        <v>100</v>
      </c>
      <c r="J252" s="831"/>
      <c r="K252" s="832"/>
      <c r="M252" s="681"/>
    </row>
    <row r="253" spans="1:13" ht="51">
      <c r="A253" s="909" t="s">
        <v>1204</v>
      </c>
      <c r="B253" s="892">
        <v>968</v>
      </c>
      <c r="C253" s="892">
        <v>801</v>
      </c>
      <c r="D253" s="892" t="s">
        <v>1236</v>
      </c>
      <c r="E253" s="892"/>
      <c r="F253" s="893"/>
      <c r="G253" s="894">
        <f>G255</f>
        <v>1190</v>
      </c>
      <c r="H253" s="1127">
        <f>H255</f>
        <v>1190</v>
      </c>
      <c r="I253" s="879">
        <f t="shared" si="16"/>
        <v>100</v>
      </c>
      <c r="J253" s="831"/>
      <c r="K253" s="832"/>
      <c r="M253" s="681"/>
    </row>
    <row r="254" spans="1:11" ht="28.5" hidden="1">
      <c r="A254" s="903" t="s">
        <v>1242</v>
      </c>
      <c r="B254" s="916">
        <v>968</v>
      </c>
      <c r="C254" s="916">
        <v>804</v>
      </c>
      <c r="D254" s="916" t="s">
        <v>1087</v>
      </c>
      <c r="E254" s="916">
        <v>500</v>
      </c>
      <c r="F254" s="917">
        <v>200</v>
      </c>
      <c r="G254" s="918">
        <f>G255</f>
        <v>1190</v>
      </c>
      <c r="H254" s="1158">
        <f>H255</f>
        <v>1190</v>
      </c>
      <c r="I254" s="830">
        <f t="shared" si="16"/>
        <v>100</v>
      </c>
      <c r="J254" s="1177">
        <f>J255</f>
        <v>268.796</v>
      </c>
      <c r="K254" s="441">
        <f>K255</f>
        <v>250</v>
      </c>
    </row>
    <row r="255" spans="1:11" ht="27" customHeight="1">
      <c r="A255" s="1063" t="s">
        <v>1287</v>
      </c>
      <c r="B255" s="1037">
        <v>968</v>
      </c>
      <c r="C255" s="1037">
        <v>804</v>
      </c>
      <c r="D255" s="1037" t="s">
        <v>1236</v>
      </c>
      <c r="E255" s="1037">
        <v>244</v>
      </c>
      <c r="F255" s="1038">
        <v>226</v>
      </c>
      <c r="G255" s="1039">
        <v>1190</v>
      </c>
      <c r="H255" s="1076">
        <v>1190</v>
      </c>
      <c r="I255" s="1039">
        <f t="shared" si="16"/>
        <v>100</v>
      </c>
      <c r="J255" s="438">
        <v>268.796</v>
      </c>
      <c r="K255" s="439">
        <v>250</v>
      </c>
    </row>
    <row r="256" spans="1:11" ht="33" customHeight="1">
      <c r="A256" s="1058" t="s">
        <v>1249</v>
      </c>
      <c r="B256" s="1002">
        <v>968</v>
      </c>
      <c r="C256" s="1002">
        <v>804</v>
      </c>
      <c r="D256" s="1002"/>
      <c r="E256" s="1002"/>
      <c r="F256" s="1003">
        <v>200</v>
      </c>
      <c r="G256" s="1004">
        <f>G257</f>
        <v>1759.7</v>
      </c>
      <c r="H256" s="1150">
        <f>H257</f>
        <v>1759.7</v>
      </c>
      <c r="I256" s="1082">
        <f t="shared" si="16"/>
        <v>100</v>
      </c>
      <c r="J256" s="1177">
        <f>J257</f>
        <v>0</v>
      </c>
      <c r="K256" s="441">
        <f>K257</f>
        <v>0</v>
      </c>
    </row>
    <row r="257" spans="1:11" ht="45" customHeight="1">
      <c r="A257" s="1058" t="s">
        <v>1250</v>
      </c>
      <c r="B257" s="1002">
        <v>968</v>
      </c>
      <c r="C257" s="1002">
        <v>804</v>
      </c>
      <c r="D257" s="1002" t="s">
        <v>1251</v>
      </c>
      <c r="E257" s="1002"/>
      <c r="F257" s="1003">
        <v>226</v>
      </c>
      <c r="G257" s="1004">
        <f>G258</f>
        <v>1759.7</v>
      </c>
      <c r="H257" s="1150">
        <f>H258</f>
        <v>1759.7</v>
      </c>
      <c r="I257" s="1004">
        <f t="shared" si="16"/>
        <v>100</v>
      </c>
      <c r="J257" s="438">
        <v>0</v>
      </c>
      <c r="K257" s="439">
        <v>0</v>
      </c>
    </row>
    <row r="258" spans="1:11" ht="24">
      <c r="A258" s="1063" t="s">
        <v>1287</v>
      </c>
      <c r="B258" s="1037">
        <v>968</v>
      </c>
      <c r="C258" s="1037">
        <v>804</v>
      </c>
      <c r="D258" s="1037" t="s">
        <v>1251</v>
      </c>
      <c r="E258" s="1037">
        <v>244</v>
      </c>
      <c r="F258" s="1038"/>
      <c r="G258" s="1039">
        <v>1759.7</v>
      </c>
      <c r="H258" s="1126">
        <v>1759.7</v>
      </c>
      <c r="I258" s="1039">
        <f t="shared" si="16"/>
        <v>100</v>
      </c>
      <c r="J258" s="1185" t="e">
        <f>J262</f>
        <v>#REF!</v>
      </c>
      <c r="K258" s="436" t="e">
        <f>K262</f>
        <v>#REF!</v>
      </c>
    </row>
    <row r="259" spans="1:11" ht="15" hidden="1">
      <c r="A259" s="969" t="s">
        <v>469</v>
      </c>
      <c r="B259" s="978">
        <v>968</v>
      </c>
      <c r="C259" s="978">
        <v>1003</v>
      </c>
      <c r="D259" s="978"/>
      <c r="E259" s="978"/>
      <c r="F259" s="979"/>
      <c r="G259" s="980">
        <f aca="true" t="shared" si="28" ref="G259:H261">G260</f>
        <v>279.5</v>
      </c>
      <c r="H259" s="1162">
        <f t="shared" si="28"/>
        <v>279.4</v>
      </c>
      <c r="I259" s="980">
        <f t="shared" si="16"/>
        <v>99.96422182468693</v>
      </c>
      <c r="J259" s="1185"/>
      <c r="K259" s="436"/>
    </row>
    <row r="260" spans="1:11" ht="23.25" customHeight="1">
      <c r="A260" s="1106" t="s">
        <v>1212</v>
      </c>
      <c r="B260" s="1073">
        <v>968</v>
      </c>
      <c r="C260" s="1073">
        <v>1003</v>
      </c>
      <c r="D260" s="1073"/>
      <c r="E260" s="1073"/>
      <c r="F260" s="1074"/>
      <c r="G260" s="1055">
        <f t="shared" si="28"/>
        <v>279.5</v>
      </c>
      <c r="H260" s="1147">
        <f t="shared" si="28"/>
        <v>279.4</v>
      </c>
      <c r="I260" s="1107">
        <f t="shared" si="16"/>
        <v>99.96422182468693</v>
      </c>
      <c r="J260" s="1185"/>
      <c r="K260" s="436"/>
    </row>
    <row r="261" spans="1:11" ht="36.75" customHeight="1">
      <c r="A261" s="977" t="s">
        <v>1213</v>
      </c>
      <c r="B261" s="1002">
        <v>968</v>
      </c>
      <c r="C261" s="1002">
        <v>1003</v>
      </c>
      <c r="D261" s="1002" t="s">
        <v>1252</v>
      </c>
      <c r="E261" s="1002"/>
      <c r="F261" s="1003"/>
      <c r="G261" s="1004">
        <f t="shared" si="28"/>
        <v>279.5</v>
      </c>
      <c r="H261" s="1150">
        <f t="shared" si="28"/>
        <v>279.4</v>
      </c>
      <c r="I261" s="1004">
        <f t="shared" si="16"/>
        <v>99.96422182468693</v>
      </c>
      <c r="J261" s="1185"/>
      <c r="K261" s="436"/>
    </row>
    <row r="262" spans="1:11" ht="24">
      <c r="A262" s="1063" t="s">
        <v>1319</v>
      </c>
      <c r="B262" s="1037">
        <v>968</v>
      </c>
      <c r="C262" s="1037">
        <v>1003</v>
      </c>
      <c r="D262" s="1037" t="s">
        <v>1252</v>
      </c>
      <c r="E262" s="1037">
        <v>312</v>
      </c>
      <c r="F262" s="1038"/>
      <c r="G262" s="1039">
        <v>279.5</v>
      </c>
      <c r="H262" s="1126">
        <v>279.4</v>
      </c>
      <c r="I262" s="1039">
        <f t="shared" si="16"/>
        <v>99.96422182468693</v>
      </c>
      <c r="J262" s="1176" t="e">
        <f>#REF!</f>
        <v>#REF!</v>
      </c>
      <c r="K262" s="446" t="e">
        <f>#REF!</f>
        <v>#REF!</v>
      </c>
    </row>
    <row r="263" spans="1:11" ht="15">
      <c r="A263" s="1108" t="s">
        <v>1093</v>
      </c>
      <c r="B263" s="1073">
        <v>968</v>
      </c>
      <c r="C263" s="1073">
        <v>1004</v>
      </c>
      <c r="D263" s="1073" t="s">
        <v>954</v>
      </c>
      <c r="E263" s="1073"/>
      <c r="F263" s="1074"/>
      <c r="G263" s="1055">
        <f>G264+G267+G272</f>
        <v>15481.900000000001</v>
      </c>
      <c r="H263" s="1147">
        <f>H264+H267+H272</f>
        <v>14846.8</v>
      </c>
      <c r="I263" s="1075">
        <f t="shared" si="16"/>
        <v>95.89779032289317</v>
      </c>
      <c r="J263" s="965"/>
      <c r="K263" s="965"/>
    </row>
    <row r="264" spans="1:11" ht="72" customHeight="1">
      <c r="A264" s="969" t="s">
        <v>1320</v>
      </c>
      <c r="B264" s="1002">
        <v>968</v>
      </c>
      <c r="C264" s="1002">
        <v>1004</v>
      </c>
      <c r="D264" s="1002" t="s">
        <v>1321</v>
      </c>
      <c r="E264" s="1002"/>
      <c r="F264" s="1003"/>
      <c r="G264" s="1004">
        <f>G265+G266</f>
        <v>4240</v>
      </c>
      <c r="H264" s="1150">
        <f>H265+H266</f>
        <v>4050.9</v>
      </c>
      <c r="I264" s="1082">
        <f t="shared" si="16"/>
        <v>95.54009433962264</v>
      </c>
      <c r="J264" s="965"/>
      <c r="K264" s="965"/>
    </row>
    <row r="265" spans="1:11" ht="15" customHeight="1">
      <c r="A265" s="1036" t="s">
        <v>1268</v>
      </c>
      <c r="B265" s="1103">
        <v>968</v>
      </c>
      <c r="C265" s="1103">
        <v>1004</v>
      </c>
      <c r="D265" s="1103" t="s">
        <v>1322</v>
      </c>
      <c r="E265" s="1103">
        <v>121</v>
      </c>
      <c r="F265" s="1104"/>
      <c r="G265" s="1105">
        <v>3951.4</v>
      </c>
      <c r="H265" s="1163">
        <v>3820.1</v>
      </c>
      <c r="I265" s="1039">
        <f t="shared" si="16"/>
        <v>96.67712709419445</v>
      </c>
      <c r="J265" s="1188">
        <f>J267</f>
        <v>2033.252</v>
      </c>
      <c r="K265" s="450">
        <f>K267</f>
        <v>1515</v>
      </c>
    </row>
    <row r="266" spans="1:11" ht="24" customHeight="1">
      <c r="A266" s="1063" t="s">
        <v>1287</v>
      </c>
      <c r="B266" s="1103">
        <v>968</v>
      </c>
      <c r="C266" s="1103">
        <v>1004</v>
      </c>
      <c r="D266" s="1103" t="s">
        <v>1322</v>
      </c>
      <c r="E266" s="1103">
        <v>244</v>
      </c>
      <c r="F266" s="1104"/>
      <c r="G266" s="1105">
        <v>288.6</v>
      </c>
      <c r="H266" s="1163">
        <v>230.8</v>
      </c>
      <c r="I266" s="1039">
        <f t="shared" si="16"/>
        <v>79.97227997227998</v>
      </c>
      <c r="J266" s="1188"/>
      <c r="K266" s="450"/>
    </row>
    <row r="267" spans="1:11" ht="65.25" customHeight="1">
      <c r="A267" s="977" t="s">
        <v>1323</v>
      </c>
      <c r="B267" s="1002">
        <v>968</v>
      </c>
      <c r="C267" s="1002">
        <v>1004</v>
      </c>
      <c r="D267" s="1002" t="s">
        <v>1324</v>
      </c>
      <c r="E267" s="1002">
        <v>598</v>
      </c>
      <c r="F267" s="1003"/>
      <c r="G267" s="1004">
        <f>G271</f>
        <v>8826.6</v>
      </c>
      <c r="H267" s="1150">
        <f>H271</f>
        <v>8394.4</v>
      </c>
      <c r="I267" s="1082">
        <f t="shared" si="16"/>
        <v>95.10343733714</v>
      </c>
      <c r="J267" s="1189">
        <f aca="true" t="shared" si="29" ref="H267:K269">J268</f>
        <v>2033.252</v>
      </c>
      <c r="K267" s="443">
        <f t="shared" si="29"/>
        <v>1515</v>
      </c>
    </row>
    <row r="268" spans="1:11" ht="15" customHeight="1" hidden="1">
      <c r="A268" s="1092" t="s">
        <v>50</v>
      </c>
      <c r="B268" s="1093">
        <v>968</v>
      </c>
      <c r="C268" s="1093">
        <v>1004</v>
      </c>
      <c r="D268" s="1093" t="s">
        <v>53</v>
      </c>
      <c r="E268" s="1093">
        <v>598</v>
      </c>
      <c r="F268" s="1094">
        <v>200</v>
      </c>
      <c r="G268" s="1095">
        <v>6000</v>
      </c>
      <c r="H268" s="1164">
        <f t="shared" si="29"/>
        <v>1183.147</v>
      </c>
      <c r="I268" s="980">
        <f t="shared" si="16"/>
        <v>19.719116666666665</v>
      </c>
      <c r="J268" s="1189">
        <f t="shared" si="29"/>
        <v>2033.252</v>
      </c>
      <c r="K268" s="443">
        <f t="shared" si="29"/>
        <v>1515</v>
      </c>
    </row>
    <row r="269" spans="1:11" ht="15" customHeight="1" hidden="1">
      <c r="A269" s="1092" t="s">
        <v>580</v>
      </c>
      <c r="B269" s="1096">
        <v>968</v>
      </c>
      <c r="C269" s="1096">
        <v>1004</v>
      </c>
      <c r="D269" s="1096" t="s">
        <v>53</v>
      </c>
      <c r="E269" s="1096">
        <v>598</v>
      </c>
      <c r="F269" s="1097">
        <v>260</v>
      </c>
      <c r="G269" s="1098">
        <v>6000</v>
      </c>
      <c r="H269" s="1165">
        <f t="shared" si="29"/>
        <v>1183.147</v>
      </c>
      <c r="I269" s="980">
        <f t="shared" si="16"/>
        <v>19.719116666666665</v>
      </c>
      <c r="J269" s="1182">
        <f t="shared" si="29"/>
        <v>2033.252</v>
      </c>
      <c r="K269" s="444">
        <f t="shared" si="29"/>
        <v>1515</v>
      </c>
    </row>
    <row r="270" spans="1:11" ht="15" customHeight="1" hidden="1">
      <c r="A270" s="1099" t="s">
        <v>586</v>
      </c>
      <c r="B270" s="1100">
        <v>968</v>
      </c>
      <c r="C270" s="1100">
        <v>1004</v>
      </c>
      <c r="D270" s="1100" t="s">
        <v>53</v>
      </c>
      <c r="E270" s="1100">
        <v>598</v>
      </c>
      <c r="F270" s="1101">
        <v>262</v>
      </c>
      <c r="G270" s="1102">
        <f>SUM(H270:K270)</f>
        <v>6000</v>
      </c>
      <c r="H270" s="1166">
        <v>1183.147</v>
      </c>
      <c r="I270" s="980">
        <f t="shared" si="16"/>
        <v>11.918601583113455</v>
      </c>
      <c r="J270" s="438">
        <v>2033.252</v>
      </c>
      <c r="K270" s="439">
        <v>1515</v>
      </c>
    </row>
    <row r="271" spans="1:11" ht="24.75" customHeight="1">
      <c r="A271" s="1088" t="s">
        <v>1325</v>
      </c>
      <c r="B271" s="1103">
        <v>968</v>
      </c>
      <c r="C271" s="1103">
        <v>1004</v>
      </c>
      <c r="D271" s="1103" t="s">
        <v>1324</v>
      </c>
      <c r="E271" s="1103">
        <v>313</v>
      </c>
      <c r="F271" s="1104"/>
      <c r="G271" s="1105">
        <v>8826.6</v>
      </c>
      <c r="H271" s="1163">
        <v>8394.4</v>
      </c>
      <c r="I271" s="1090">
        <f t="shared" si="16"/>
        <v>95.10343733714</v>
      </c>
      <c r="J271" s="1190">
        <f>J272</f>
        <v>707.197</v>
      </c>
      <c r="K271" s="433">
        <v>287.736</v>
      </c>
    </row>
    <row r="272" spans="1:11" ht="53.25" customHeight="1">
      <c r="A272" s="977" t="s">
        <v>1326</v>
      </c>
      <c r="B272" s="1002">
        <v>968</v>
      </c>
      <c r="C272" s="1002">
        <v>1004</v>
      </c>
      <c r="D272" s="1002" t="s">
        <v>1327</v>
      </c>
      <c r="E272" s="1002"/>
      <c r="F272" s="1003"/>
      <c r="G272" s="1004">
        <f>G277</f>
        <v>2415.3</v>
      </c>
      <c r="H272" s="1004">
        <f>H277</f>
        <v>2401.5</v>
      </c>
      <c r="I272" s="1082">
        <f t="shared" si="16"/>
        <v>99.42864240467021</v>
      </c>
      <c r="J272" s="424">
        <f>J273</f>
        <v>707.197</v>
      </c>
      <c r="K272" s="401">
        <v>287.736</v>
      </c>
    </row>
    <row r="273" spans="1:11" ht="18.75" customHeight="1" hidden="1">
      <c r="A273" s="1092" t="s">
        <v>50</v>
      </c>
      <c r="B273" s="1093">
        <v>968</v>
      </c>
      <c r="C273" s="1093">
        <v>1004</v>
      </c>
      <c r="D273" s="1093" t="s">
        <v>55</v>
      </c>
      <c r="E273" s="1093">
        <v>598</v>
      </c>
      <c r="F273" s="1094">
        <v>200</v>
      </c>
      <c r="G273" s="1095">
        <f>G274</f>
        <v>0</v>
      </c>
      <c r="H273" s="1167">
        <f>H274</f>
        <v>0</v>
      </c>
      <c r="I273" s="980" t="e">
        <f t="shared" si="16"/>
        <v>#DIV/0!</v>
      </c>
      <c r="J273" s="424">
        <f>J274</f>
        <v>707.197</v>
      </c>
      <c r="K273" s="401">
        <v>287.736</v>
      </c>
    </row>
    <row r="274" spans="1:11" ht="17.25" customHeight="1" hidden="1">
      <c r="A274" s="1092" t="s">
        <v>580</v>
      </c>
      <c r="B274" s="1100">
        <v>968</v>
      </c>
      <c r="C274" s="1100">
        <v>1004</v>
      </c>
      <c r="D274" s="1100" t="s">
        <v>55</v>
      </c>
      <c r="E274" s="1100">
        <v>598</v>
      </c>
      <c r="F274" s="1101">
        <v>226</v>
      </c>
      <c r="G274" s="1102">
        <v>0</v>
      </c>
      <c r="H274" s="1168">
        <v>0</v>
      </c>
      <c r="I274" s="980" t="e">
        <f t="shared" si="16"/>
        <v>#DIV/0!</v>
      </c>
      <c r="J274" s="425">
        <v>707.197</v>
      </c>
      <c r="K274" s="415">
        <v>287.736</v>
      </c>
    </row>
    <row r="275" spans="1:11" ht="16.5" customHeight="1" hidden="1">
      <c r="A275" s="1088" t="s">
        <v>583</v>
      </c>
      <c r="B275" s="1002">
        <v>917</v>
      </c>
      <c r="C275" s="1002">
        <v>107</v>
      </c>
      <c r="D275" s="1002"/>
      <c r="E275" s="1002"/>
      <c r="F275" s="1003"/>
      <c r="G275" s="1004">
        <f>G276</f>
        <v>2415.3</v>
      </c>
      <c r="H275" s="1079">
        <f>H276</f>
        <v>2401.5</v>
      </c>
      <c r="I275" s="980">
        <f t="shared" si="16"/>
        <v>99.42864240467021</v>
      </c>
      <c r="J275" s="930"/>
      <c r="K275" s="931"/>
    </row>
    <row r="276" spans="1:11" ht="21.75" customHeight="1" hidden="1">
      <c r="A276" s="1050" t="s">
        <v>250</v>
      </c>
      <c r="B276" s="1002">
        <v>917</v>
      </c>
      <c r="C276" s="1002">
        <v>107</v>
      </c>
      <c r="D276" s="1002" t="s">
        <v>950</v>
      </c>
      <c r="E276" s="1002">
        <v>500</v>
      </c>
      <c r="F276" s="1003"/>
      <c r="G276" s="1004">
        <f>G277</f>
        <v>2415.3</v>
      </c>
      <c r="H276" s="1079">
        <f>H277</f>
        <v>2401.5</v>
      </c>
      <c r="I276" s="980">
        <f t="shared" si="16"/>
        <v>99.42864240467021</v>
      </c>
      <c r="J276" s="930"/>
      <c r="K276" s="931"/>
    </row>
    <row r="277" spans="1:11" ht="14.25" customHeight="1">
      <c r="A277" s="1063" t="s">
        <v>1328</v>
      </c>
      <c r="B277" s="1037">
        <v>968</v>
      </c>
      <c r="C277" s="1037">
        <v>1004</v>
      </c>
      <c r="D277" s="1037" t="s">
        <v>1329</v>
      </c>
      <c r="E277" s="1037">
        <v>360</v>
      </c>
      <c r="F277" s="1038"/>
      <c r="G277" s="1039">
        <v>2415.3</v>
      </c>
      <c r="H277" s="1076">
        <v>2401.5</v>
      </c>
      <c r="I277" s="1090">
        <f t="shared" si="16"/>
        <v>99.42864240467021</v>
      </c>
      <c r="J277" s="930"/>
      <c r="K277" s="931"/>
    </row>
    <row r="278" spans="1:11" ht="15.75" customHeight="1">
      <c r="A278" s="1072" t="s">
        <v>1214</v>
      </c>
      <c r="B278" s="1073">
        <v>968</v>
      </c>
      <c r="C278" s="1073">
        <v>1102</v>
      </c>
      <c r="D278" s="1073"/>
      <c r="E278" s="1073"/>
      <c r="F278" s="1074"/>
      <c r="G278" s="1055">
        <f aca="true" t="shared" si="30" ref="G278:H280">G279</f>
        <v>2198.4</v>
      </c>
      <c r="H278" s="1147">
        <f t="shared" si="30"/>
        <v>2198.4</v>
      </c>
      <c r="I278" s="1055">
        <f aca="true" t="shared" si="31" ref="I278:I284">H278/G278%</f>
        <v>100</v>
      </c>
      <c r="J278" s="930"/>
      <c r="K278" s="931"/>
    </row>
    <row r="279" spans="1:11" ht="18.75" customHeight="1">
      <c r="A279" s="969" t="s">
        <v>1215</v>
      </c>
      <c r="B279" s="966">
        <v>968</v>
      </c>
      <c r="C279" s="966">
        <v>1102</v>
      </c>
      <c r="D279" s="966"/>
      <c r="E279" s="966"/>
      <c r="F279" s="967"/>
      <c r="G279" s="968">
        <f t="shared" si="30"/>
        <v>2198.4</v>
      </c>
      <c r="H279" s="1125">
        <f t="shared" si="30"/>
        <v>2198.4</v>
      </c>
      <c r="I279" s="980">
        <f t="shared" si="31"/>
        <v>100</v>
      </c>
      <c r="J279" s="930"/>
      <c r="K279" s="931"/>
    </row>
    <row r="280" spans="1:13" ht="41.25" customHeight="1" thickBot="1">
      <c r="A280" s="977" t="s">
        <v>1091</v>
      </c>
      <c r="B280" s="1002">
        <v>968</v>
      </c>
      <c r="C280" s="1002">
        <v>1102</v>
      </c>
      <c r="D280" s="1002" t="s">
        <v>1233</v>
      </c>
      <c r="E280" s="1002"/>
      <c r="F280" s="1003"/>
      <c r="G280" s="1004">
        <f t="shared" si="30"/>
        <v>2198.4</v>
      </c>
      <c r="H280" s="1150">
        <f t="shared" si="30"/>
        <v>2198.4</v>
      </c>
      <c r="I280" s="1082">
        <f t="shared" si="31"/>
        <v>100</v>
      </c>
      <c r="J280" s="1191" t="e">
        <f>J17</f>
        <v>#REF!</v>
      </c>
      <c r="K280" s="451" t="e">
        <f>K17</f>
        <v>#REF!</v>
      </c>
      <c r="M280" s="681"/>
    </row>
    <row r="281" spans="1:13" ht="24">
      <c r="A281" s="1063" t="s">
        <v>1287</v>
      </c>
      <c r="B281" s="1037">
        <v>968</v>
      </c>
      <c r="C281" s="1037">
        <v>1102</v>
      </c>
      <c r="D281" s="1037" t="s">
        <v>1330</v>
      </c>
      <c r="E281" s="1037">
        <v>244</v>
      </c>
      <c r="F281" s="1038"/>
      <c r="G281" s="1039">
        <v>2198.4</v>
      </c>
      <c r="H281" s="1039">
        <v>2198.4</v>
      </c>
      <c r="I281" s="1039">
        <f t="shared" si="31"/>
        <v>100</v>
      </c>
      <c r="J281" s="971"/>
      <c r="K281" s="971"/>
      <c r="M281" s="681"/>
    </row>
    <row r="282" spans="1:11" ht="12.75">
      <c r="A282" s="1062" t="s">
        <v>1205</v>
      </c>
      <c r="B282" s="1052">
        <v>968</v>
      </c>
      <c r="C282" s="1052">
        <v>1202</v>
      </c>
      <c r="D282" s="1052"/>
      <c r="E282" s="1052"/>
      <c r="F282" s="1053"/>
      <c r="G282" s="1054">
        <f>G283</f>
        <v>1821.3</v>
      </c>
      <c r="H282" s="1136">
        <f>H283</f>
        <v>1821.3</v>
      </c>
      <c r="I282" s="1054">
        <f t="shared" si="31"/>
        <v>99.99999999999999</v>
      </c>
      <c r="J282" s="399"/>
      <c r="K282" s="399"/>
    </row>
    <row r="283" spans="1:11" ht="17.25" customHeight="1">
      <c r="A283" s="969" t="s">
        <v>1084</v>
      </c>
      <c r="B283" s="966">
        <v>968</v>
      </c>
      <c r="C283" s="966">
        <v>1202</v>
      </c>
      <c r="D283" s="966"/>
      <c r="E283" s="966"/>
      <c r="F283" s="967"/>
      <c r="G283" s="968">
        <f>G288</f>
        <v>1821.3</v>
      </c>
      <c r="H283" s="1125">
        <f>H288</f>
        <v>1821.3</v>
      </c>
      <c r="I283" s="968">
        <f t="shared" si="31"/>
        <v>99.99999999999999</v>
      </c>
      <c r="J283" s="530"/>
      <c r="K283" s="530"/>
    </row>
    <row r="284" spans="1:9" ht="25.5" customHeight="1" hidden="1">
      <c r="A284" s="977" t="s">
        <v>1234</v>
      </c>
      <c r="B284" s="1109">
        <v>968</v>
      </c>
      <c r="C284" s="1109">
        <v>804</v>
      </c>
      <c r="D284" s="1109" t="s">
        <v>1087</v>
      </c>
      <c r="E284" s="1109">
        <v>500</v>
      </c>
      <c r="F284" s="1110"/>
      <c r="G284" s="1111">
        <v>1557.56</v>
      </c>
      <c r="H284" s="1169">
        <v>1557.6</v>
      </c>
      <c r="I284" s="981">
        <f t="shared" si="31"/>
        <v>100.00256811936619</v>
      </c>
    </row>
    <row r="285" spans="1:9" ht="12.75" customHeight="1" hidden="1">
      <c r="A285" s="1092" t="s">
        <v>686</v>
      </c>
      <c r="B285" s="1112"/>
      <c r="C285" s="1112"/>
      <c r="D285" s="1112"/>
      <c r="E285" s="1112"/>
      <c r="F285" s="1112"/>
      <c r="G285" s="1112"/>
      <c r="H285" s="1112"/>
      <c r="I285" s="1192"/>
    </row>
    <row r="286" spans="1:9" ht="12.75" customHeight="1" hidden="1">
      <c r="A286" s="1112"/>
      <c r="B286" s="1112"/>
      <c r="C286" s="1112"/>
      <c r="D286" s="1112"/>
      <c r="E286" s="1112"/>
      <c r="F286" s="1112"/>
      <c r="G286" s="1112"/>
      <c r="H286" s="1112"/>
      <c r="I286" s="1192"/>
    </row>
    <row r="287" spans="1:9" ht="12.75" customHeight="1" hidden="1">
      <c r="A287" s="1112"/>
      <c r="B287" s="1112"/>
      <c r="C287" s="1112"/>
      <c r="D287" s="1112"/>
      <c r="E287" s="1112"/>
      <c r="F287" s="1112"/>
      <c r="G287" s="1112"/>
      <c r="H287" s="1112"/>
      <c r="I287" s="1192"/>
    </row>
    <row r="288" spans="1:9" ht="30" customHeight="1">
      <c r="A288" s="1115" t="s">
        <v>1331</v>
      </c>
      <c r="B288" s="1002">
        <v>968</v>
      </c>
      <c r="C288" s="1002">
        <v>1202</v>
      </c>
      <c r="D288" s="1002" t="s">
        <v>1087</v>
      </c>
      <c r="E288" s="1002"/>
      <c r="F288" s="1003"/>
      <c r="G288" s="1113">
        <f>G289</f>
        <v>1821.3</v>
      </c>
      <c r="H288" s="1170">
        <f>H289</f>
        <v>1821.3</v>
      </c>
      <c r="I288" s="1082">
        <f>H288/G288%</f>
        <v>99.99999999999999</v>
      </c>
    </row>
    <row r="289" spans="1:9" ht="25.5" customHeight="1">
      <c r="A289" s="1063" t="s">
        <v>1287</v>
      </c>
      <c r="B289" s="1037">
        <v>968</v>
      </c>
      <c r="C289" s="1037">
        <v>1202</v>
      </c>
      <c r="D289" s="1037" t="s">
        <v>1087</v>
      </c>
      <c r="E289" s="1037">
        <v>244</v>
      </c>
      <c r="F289" s="1038"/>
      <c r="G289" s="1039">
        <v>1821.3</v>
      </c>
      <c r="H289" s="1039">
        <v>1821.3</v>
      </c>
      <c r="I289" s="1039">
        <f>H289/G289%</f>
        <v>99.99999999999999</v>
      </c>
    </row>
    <row r="290" spans="1:9" ht="16.5" thickBot="1">
      <c r="A290" s="972" t="s">
        <v>533</v>
      </c>
      <c r="B290" s="112"/>
      <c r="C290" s="112"/>
      <c r="D290" s="112"/>
      <c r="E290" s="112"/>
      <c r="F290" s="112"/>
      <c r="G290" s="1114">
        <f>G10+G17+G39</f>
        <v>111364.66</v>
      </c>
      <c r="H290" s="1171">
        <f>H10+H17+H39</f>
        <v>108364.36</v>
      </c>
      <c r="I290" s="1193">
        <f>H290/G290%</f>
        <v>97.30587782515566</v>
      </c>
    </row>
    <row r="291" ht="15.75">
      <c r="A291" s="972"/>
    </row>
  </sheetData>
  <sheetProtection/>
  <mergeCells count="7">
    <mergeCell ref="A5:K5"/>
    <mergeCell ref="A7:K7"/>
    <mergeCell ref="D1:K1"/>
    <mergeCell ref="D2:K2"/>
    <mergeCell ref="D3:K3"/>
    <mergeCell ref="A4:K4"/>
    <mergeCell ref="G6:K6"/>
  </mergeCells>
  <printOptions/>
  <pageMargins left="0.5511811023622047" right="0.2755905511811024" top="0.15748031496062992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23">
      <selection activeCell="E78" sqref="E78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53.375" style="0" customWidth="1"/>
    <col min="4" max="4" width="10.125" style="0" customWidth="1"/>
    <col min="5" max="5" width="11.625" style="0" customWidth="1"/>
    <col min="6" max="6" width="11.125" style="0" customWidth="1"/>
    <col min="7" max="7" width="10.25390625" style="0" customWidth="1"/>
    <col min="8" max="8" width="9.875" style="0" customWidth="1"/>
  </cols>
  <sheetData>
    <row r="1" spans="3:8" ht="12.75">
      <c r="C1" s="1196" t="s">
        <v>369</v>
      </c>
      <c r="D1" s="1196"/>
      <c r="E1" s="1196"/>
      <c r="F1" s="1196"/>
      <c r="G1" s="1196"/>
      <c r="H1" s="1196"/>
    </row>
    <row r="2" spans="3:8" ht="12.75">
      <c r="C2" s="1257">
        <f>'Свод.бюд.росп.'!C3</f>
        <v>0</v>
      </c>
      <c r="D2" s="1196"/>
      <c r="E2" s="1196"/>
      <c r="F2" s="1196"/>
      <c r="G2" s="1196"/>
      <c r="H2" s="1196"/>
    </row>
    <row r="3" spans="3:8" ht="12.75">
      <c r="C3" s="29"/>
      <c r="D3" s="29"/>
      <c r="E3" s="1195" t="str">
        <f>'Свод.бюд.росп.'!C4</f>
        <v>к бюджету от 25.06.2008</v>
      </c>
      <c r="F3" s="1195"/>
      <c r="G3" s="1195"/>
      <c r="H3" s="1195"/>
    </row>
    <row r="4" spans="5:8" ht="12.75">
      <c r="E4" s="1196"/>
      <c r="F4" s="1196"/>
      <c r="G4" s="1196"/>
      <c r="H4" s="1196"/>
    </row>
    <row r="5" spans="1:8" ht="15.75">
      <c r="A5" s="1216" t="s">
        <v>368</v>
      </c>
      <c r="B5" s="1216"/>
      <c r="C5" s="1216"/>
      <c r="D5" s="1216"/>
      <c r="E5" s="1216"/>
      <c r="F5" s="1216"/>
      <c r="G5" s="1216"/>
      <c r="H5" s="1216"/>
    </row>
    <row r="6" spans="1:8" ht="15.75">
      <c r="A6" s="1216" t="s">
        <v>367</v>
      </c>
      <c r="B6" s="1216"/>
      <c r="C6" s="1216"/>
      <c r="D6" s="1216"/>
      <c r="E6" s="1216"/>
      <c r="F6" s="1216"/>
      <c r="G6" s="1216"/>
      <c r="H6" s="1216"/>
    </row>
    <row r="7" spans="1:8" ht="15.75">
      <c r="A7" s="1216" t="s">
        <v>671</v>
      </c>
      <c r="B7" s="1216"/>
      <c r="C7" s="1216"/>
      <c r="D7" s="1216"/>
      <c r="E7" s="1216"/>
      <c r="F7" s="1216"/>
      <c r="G7" s="1216"/>
      <c r="H7" s="1216"/>
    </row>
    <row r="8" spans="1:8" ht="22.5" customHeight="1" thickBot="1">
      <c r="A8" s="1258" t="s">
        <v>138</v>
      </c>
      <c r="B8" s="1258"/>
      <c r="C8" s="1258"/>
      <c r="D8" s="1258"/>
      <c r="E8" s="1258"/>
      <c r="F8" s="1258"/>
      <c r="G8" s="1258"/>
      <c r="H8" s="1258"/>
    </row>
    <row r="9" spans="1:8" ht="15.75">
      <c r="A9" s="1255" t="s">
        <v>504</v>
      </c>
      <c r="B9" s="1256"/>
      <c r="C9" s="1246" t="s">
        <v>503</v>
      </c>
      <c r="D9" s="97" t="s">
        <v>505</v>
      </c>
      <c r="E9" s="1253" t="s">
        <v>720</v>
      </c>
      <c r="F9" s="1251" t="s">
        <v>721</v>
      </c>
      <c r="G9" s="1251" t="s">
        <v>722</v>
      </c>
      <c r="H9" s="1248" t="s">
        <v>723</v>
      </c>
    </row>
    <row r="10" spans="1:8" ht="36.75" customHeight="1" thickBot="1">
      <c r="A10" s="99" t="s">
        <v>333</v>
      </c>
      <c r="B10" s="100" t="s">
        <v>1036</v>
      </c>
      <c r="C10" s="1247"/>
      <c r="D10" s="98" t="s">
        <v>506</v>
      </c>
      <c r="E10" s="1254"/>
      <c r="F10" s="1252"/>
      <c r="G10" s="1252"/>
      <c r="H10" s="1249"/>
    </row>
    <row r="11" spans="1:8" ht="21.75" customHeight="1" hidden="1" thickBot="1">
      <c r="A11" s="90" t="s">
        <v>331</v>
      </c>
      <c r="B11" s="91" t="s">
        <v>330</v>
      </c>
      <c r="C11" s="89" t="s">
        <v>632</v>
      </c>
      <c r="D11" s="509">
        <f>D13+D18+D21+D25+D32+D37+D43+D56+D62</f>
        <v>49670.899999999994</v>
      </c>
      <c r="E11" s="510">
        <f>E13+E18+E21+E25+E32+E37+E43+E56+E62</f>
        <v>7409.503</v>
      </c>
      <c r="F11" s="511">
        <f>F13+F18+F21+F25+F32+F37+F43+F56+F62</f>
        <v>11197.361</v>
      </c>
      <c r="G11" s="511">
        <f>G13+G18+G21+G25+G32+G37+G43+G56+G62</f>
        <v>20027.924</v>
      </c>
      <c r="H11" s="512">
        <f>H13+H18+H21+H25+H32+H37+H43+H56+H62</f>
        <v>11036.112000000001</v>
      </c>
    </row>
    <row r="12" spans="1:8" ht="19.5" customHeight="1" hidden="1" thickBot="1">
      <c r="A12" s="212"/>
      <c r="B12" s="213"/>
      <c r="C12" s="214" t="s">
        <v>763</v>
      </c>
      <c r="D12" s="513"/>
      <c r="E12" s="514"/>
      <c r="F12" s="515"/>
      <c r="G12" s="515"/>
      <c r="H12" s="516"/>
    </row>
    <row r="13" spans="1:8" ht="15" customHeight="1" hidden="1" thickBot="1">
      <c r="A13" s="40" t="s">
        <v>333</v>
      </c>
      <c r="B13" s="92" t="s">
        <v>332</v>
      </c>
      <c r="C13" s="107" t="s">
        <v>507</v>
      </c>
      <c r="D13" s="517">
        <f>D14+D17</f>
        <v>26245</v>
      </c>
      <c r="E13" s="518">
        <f>E14+E17</f>
        <v>6034</v>
      </c>
      <c r="F13" s="519">
        <f>F14+F17</f>
        <v>8962.124</v>
      </c>
      <c r="G13" s="519">
        <f>G14+G17</f>
        <v>4269.964</v>
      </c>
      <c r="H13" s="520">
        <f>H14+H17</f>
        <v>6978.912</v>
      </c>
    </row>
    <row r="14" spans="1:8" ht="24" customHeight="1" hidden="1">
      <c r="A14" s="102" t="s">
        <v>334</v>
      </c>
      <c r="B14" s="103" t="s">
        <v>1041</v>
      </c>
      <c r="C14" s="95" t="s">
        <v>574</v>
      </c>
      <c r="D14" s="452">
        <f aca="true" t="shared" si="0" ref="D14:D19">SUM(E14:H14)</f>
        <v>5105</v>
      </c>
      <c r="E14" s="453">
        <f>SUM(E15:E16)</f>
        <v>1040</v>
      </c>
      <c r="F14" s="454">
        <f>SUM(F15:F16)</f>
        <v>2331.944</v>
      </c>
      <c r="G14" s="454">
        <f>SUM(G15:G16)</f>
        <v>346.144</v>
      </c>
      <c r="H14" s="455">
        <f>SUM(H15:H16)</f>
        <v>1386.912</v>
      </c>
    </row>
    <row r="15" spans="1:8" ht="30.75" customHeight="1">
      <c r="A15" s="20" t="s">
        <v>334</v>
      </c>
      <c r="B15" s="558" t="s">
        <v>335</v>
      </c>
      <c r="C15" s="617" t="s">
        <v>591</v>
      </c>
      <c r="D15" s="665">
        <f t="shared" si="0"/>
        <v>4169</v>
      </c>
      <c r="E15" s="647">
        <v>890</v>
      </c>
      <c r="F15" s="456">
        <v>1775.856</v>
      </c>
      <c r="G15" s="456">
        <v>346.144</v>
      </c>
      <c r="H15" s="457">
        <v>1157</v>
      </c>
    </row>
    <row r="16" spans="1:8" ht="40.5" customHeight="1">
      <c r="A16" s="20" t="s">
        <v>334</v>
      </c>
      <c r="B16" s="558" t="s">
        <v>415</v>
      </c>
      <c r="C16" s="617" t="s">
        <v>592</v>
      </c>
      <c r="D16" s="458">
        <f t="shared" si="0"/>
        <v>936</v>
      </c>
      <c r="E16" s="647">
        <v>150</v>
      </c>
      <c r="F16" s="456">
        <v>556.088</v>
      </c>
      <c r="G16" s="456">
        <v>0</v>
      </c>
      <c r="H16" s="457">
        <v>229.912</v>
      </c>
    </row>
    <row r="17" spans="1:8" ht="24" customHeight="1">
      <c r="A17" s="583" t="s">
        <v>334</v>
      </c>
      <c r="B17" s="559" t="s">
        <v>780</v>
      </c>
      <c r="C17" s="618" t="s">
        <v>508</v>
      </c>
      <c r="D17" s="666">
        <f t="shared" si="0"/>
        <v>21140</v>
      </c>
      <c r="E17" s="648">
        <v>4994</v>
      </c>
      <c r="F17" s="560">
        <v>6630.18</v>
      </c>
      <c r="G17" s="560">
        <v>3923.82</v>
      </c>
      <c r="H17" s="584">
        <v>5592</v>
      </c>
    </row>
    <row r="18" spans="1:8" ht="24.75" customHeight="1" hidden="1" thickBot="1">
      <c r="A18" s="585" t="s">
        <v>333</v>
      </c>
      <c r="B18" s="561" t="s">
        <v>336</v>
      </c>
      <c r="C18" s="619" t="s">
        <v>509</v>
      </c>
      <c r="D18" s="667">
        <f t="shared" si="0"/>
        <v>19087</v>
      </c>
      <c r="E18" s="649">
        <f aca="true" t="shared" si="1" ref="E18:H19">E19</f>
        <v>1108</v>
      </c>
      <c r="F18" s="562">
        <f t="shared" si="1"/>
        <v>1024.44</v>
      </c>
      <c r="G18" s="562">
        <f t="shared" si="1"/>
        <v>13536.56</v>
      </c>
      <c r="H18" s="586">
        <f t="shared" si="1"/>
        <v>3418</v>
      </c>
    </row>
    <row r="19" spans="1:8" ht="12.75" hidden="1">
      <c r="A19" s="96" t="s">
        <v>334</v>
      </c>
      <c r="B19" s="563" t="s">
        <v>1042</v>
      </c>
      <c r="C19" s="620" t="s">
        <v>510</v>
      </c>
      <c r="D19" s="480">
        <f t="shared" si="0"/>
        <v>19087</v>
      </c>
      <c r="E19" s="650">
        <f t="shared" si="1"/>
        <v>1108</v>
      </c>
      <c r="F19" s="564">
        <f t="shared" si="1"/>
        <v>1024.44</v>
      </c>
      <c r="G19" s="564">
        <f t="shared" si="1"/>
        <v>13536.56</v>
      </c>
      <c r="H19" s="587">
        <f t="shared" si="1"/>
        <v>3418</v>
      </c>
    </row>
    <row r="20" spans="1:8" ht="63.75">
      <c r="A20" s="94" t="s">
        <v>334</v>
      </c>
      <c r="B20" s="558" t="s">
        <v>781</v>
      </c>
      <c r="C20" s="621" t="s">
        <v>63</v>
      </c>
      <c r="D20" s="458">
        <f>SUM(E20:H20)</f>
        <v>19087</v>
      </c>
      <c r="E20" s="477">
        <v>1108</v>
      </c>
      <c r="F20" s="478">
        <v>1024.44</v>
      </c>
      <c r="G20" s="478">
        <v>13536.56</v>
      </c>
      <c r="H20" s="479">
        <v>3418</v>
      </c>
    </row>
    <row r="21" spans="1:8" ht="28.5" hidden="1">
      <c r="A21" s="216" t="s">
        <v>333</v>
      </c>
      <c r="B21" s="565" t="s">
        <v>264</v>
      </c>
      <c r="C21" s="622" t="s">
        <v>753</v>
      </c>
      <c r="D21" s="668">
        <f>D22</f>
        <v>35</v>
      </c>
      <c r="E21" s="651">
        <f>E22</f>
        <v>2.103</v>
      </c>
      <c r="F21" s="566">
        <f>F22</f>
        <v>29.897</v>
      </c>
      <c r="G21" s="566">
        <f>G22</f>
        <v>3</v>
      </c>
      <c r="H21" s="588">
        <f>H22</f>
        <v>0</v>
      </c>
    </row>
    <row r="22" spans="1:8" ht="12.75" hidden="1">
      <c r="A22" s="589" t="s">
        <v>333</v>
      </c>
      <c r="B22" s="567" t="s">
        <v>77</v>
      </c>
      <c r="C22" s="620" t="s">
        <v>78</v>
      </c>
      <c r="D22" s="480">
        <f>SUM(E22:H22)</f>
        <v>35</v>
      </c>
      <c r="E22" s="650">
        <f>E23</f>
        <v>2.103</v>
      </c>
      <c r="F22" s="564">
        <f>F23</f>
        <v>29.897</v>
      </c>
      <c r="G22" s="564">
        <f>G23</f>
        <v>3</v>
      </c>
      <c r="H22" s="587">
        <f>H23</f>
        <v>0</v>
      </c>
    </row>
    <row r="23" spans="1:8" ht="25.5">
      <c r="A23" s="93" t="s">
        <v>334</v>
      </c>
      <c r="B23" s="568" t="s">
        <v>405</v>
      </c>
      <c r="C23" s="621" t="s">
        <v>511</v>
      </c>
      <c r="D23" s="458">
        <f>SUM(E23:H23)</f>
        <v>35</v>
      </c>
      <c r="E23" s="647">
        <v>2.103</v>
      </c>
      <c r="F23" s="456">
        <v>29.897</v>
      </c>
      <c r="G23" s="456">
        <v>3</v>
      </c>
      <c r="H23" s="457">
        <v>0</v>
      </c>
    </row>
    <row r="24" spans="1:8" ht="15.75" hidden="1">
      <c r="A24" s="590"/>
      <c r="B24" s="569"/>
      <c r="C24" s="623" t="s">
        <v>764</v>
      </c>
      <c r="D24" s="669"/>
      <c r="E24" s="652"/>
      <c r="F24" s="570"/>
      <c r="G24" s="570"/>
      <c r="H24" s="591"/>
    </row>
    <row r="25" spans="1:8" ht="36" hidden="1">
      <c r="A25" s="585" t="s">
        <v>333</v>
      </c>
      <c r="B25" s="565" t="s">
        <v>270</v>
      </c>
      <c r="C25" s="624" t="s">
        <v>271</v>
      </c>
      <c r="D25" s="499">
        <f>D26+D29</f>
        <v>0</v>
      </c>
      <c r="E25" s="500">
        <f>E26+E29</f>
        <v>0</v>
      </c>
      <c r="F25" s="571">
        <f>F26+F29</f>
        <v>0</v>
      </c>
      <c r="G25" s="571">
        <f>G26+G29</f>
        <v>0</v>
      </c>
      <c r="H25" s="592">
        <f>H26+H29</f>
        <v>0</v>
      </c>
    </row>
    <row r="26" spans="1:8" ht="24" hidden="1">
      <c r="A26" s="589" t="s">
        <v>931</v>
      </c>
      <c r="B26" s="567" t="s">
        <v>272</v>
      </c>
      <c r="C26" s="625" t="s">
        <v>273</v>
      </c>
      <c r="D26" s="494">
        <f>D28</f>
        <v>0</v>
      </c>
      <c r="E26" s="467">
        <f>E28</f>
        <v>0</v>
      </c>
      <c r="F26" s="468">
        <f>F28</f>
        <v>0</v>
      </c>
      <c r="G26" s="468">
        <f>G28</f>
        <v>0</v>
      </c>
      <c r="H26" s="469">
        <f>H28</f>
        <v>0</v>
      </c>
    </row>
    <row r="27" spans="1:8" ht="89.25" hidden="1">
      <c r="A27" s="93" t="s">
        <v>931</v>
      </c>
      <c r="B27" s="568" t="s">
        <v>393</v>
      </c>
      <c r="C27" s="626" t="s">
        <v>1082</v>
      </c>
      <c r="D27" s="459">
        <f>D28</f>
        <v>0</v>
      </c>
      <c r="E27" s="460">
        <f>E28</f>
        <v>0</v>
      </c>
      <c r="F27" s="461">
        <f>F28</f>
        <v>0</v>
      </c>
      <c r="G27" s="461">
        <f>G28</f>
        <v>0</v>
      </c>
      <c r="H27" s="462">
        <f>H28</f>
        <v>0</v>
      </c>
    </row>
    <row r="28" spans="1:8" ht="60" hidden="1">
      <c r="A28" s="93" t="s">
        <v>931</v>
      </c>
      <c r="B28" s="572" t="s">
        <v>274</v>
      </c>
      <c r="C28" s="627" t="s">
        <v>623</v>
      </c>
      <c r="D28" s="463">
        <f>SUM(E28:H28)</f>
        <v>0</v>
      </c>
      <c r="E28" s="464">
        <v>0</v>
      </c>
      <c r="F28" s="465">
        <v>0</v>
      </c>
      <c r="G28" s="465">
        <v>0</v>
      </c>
      <c r="H28" s="466">
        <v>0</v>
      </c>
    </row>
    <row r="29" spans="1:8" ht="24" hidden="1">
      <c r="A29" s="589" t="s">
        <v>931</v>
      </c>
      <c r="B29" s="567" t="s">
        <v>275</v>
      </c>
      <c r="C29" s="628" t="s">
        <v>276</v>
      </c>
      <c r="D29" s="494">
        <f aca="true" t="shared" si="2" ref="D29:H30">D30</f>
        <v>0</v>
      </c>
      <c r="E29" s="467">
        <f t="shared" si="2"/>
        <v>0</v>
      </c>
      <c r="F29" s="468">
        <f t="shared" si="2"/>
        <v>0</v>
      </c>
      <c r="G29" s="468">
        <f t="shared" si="2"/>
        <v>0</v>
      </c>
      <c r="H29" s="469">
        <f t="shared" si="2"/>
        <v>0</v>
      </c>
    </row>
    <row r="30" spans="1:8" ht="38.25" hidden="1">
      <c r="A30" s="93" t="s">
        <v>931</v>
      </c>
      <c r="B30" s="568" t="s">
        <v>277</v>
      </c>
      <c r="C30" s="626" t="s">
        <v>278</v>
      </c>
      <c r="D30" s="459">
        <f t="shared" si="2"/>
        <v>0</v>
      </c>
      <c r="E30" s="460">
        <f t="shared" si="2"/>
        <v>0</v>
      </c>
      <c r="F30" s="461">
        <f t="shared" si="2"/>
        <v>0</v>
      </c>
      <c r="G30" s="461">
        <f t="shared" si="2"/>
        <v>0</v>
      </c>
      <c r="H30" s="462">
        <f t="shared" si="2"/>
        <v>0</v>
      </c>
    </row>
    <row r="31" spans="1:8" ht="60" hidden="1">
      <c r="A31" s="101" t="s">
        <v>931</v>
      </c>
      <c r="B31" s="572" t="s">
        <v>279</v>
      </c>
      <c r="C31" s="627" t="s">
        <v>624</v>
      </c>
      <c r="D31" s="463">
        <f>SUM(E31:H31)</f>
        <v>0</v>
      </c>
      <c r="E31" s="464">
        <v>0</v>
      </c>
      <c r="F31" s="465">
        <v>0</v>
      </c>
      <c r="G31" s="465">
        <v>0</v>
      </c>
      <c r="H31" s="466">
        <v>0</v>
      </c>
    </row>
    <row r="32" spans="1:8" ht="28.5" hidden="1">
      <c r="A32" s="585" t="s">
        <v>333</v>
      </c>
      <c r="B32" s="565" t="s">
        <v>191</v>
      </c>
      <c r="C32" s="624" t="s">
        <v>190</v>
      </c>
      <c r="D32" s="499">
        <f aca="true" t="shared" si="3" ref="D32:H33">D33</f>
        <v>1469.7</v>
      </c>
      <c r="E32" s="500">
        <f t="shared" si="3"/>
        <v>0</v>
      </c>
      <c r="F32" s="571">
        <f t="shared" si="3"/>
        <v>0</v>
      </c>
      <c r="G32" s="571">
        <f t="shared" si="3"/>
        <v>1469.7</v>
      </c>
      <c r="H32" s="592">
        <f t="shared" si="3"/>
        <v>0</v>
      </c>
    </row>
    <row r="33" spans="1:8" ht="24" hidden="1">
      <c r="A33" s="589" t="s">
        <v>333</v>
      </c>
      <c r="B33" s="567" t="s">
        <v>192</v>
      </c>
      <c r="C33" s="628" t="s">
        <v>193</v>
      </c>
      <c r="D33" s="494">
        <f t="shared" si="3"/>
        <v>1469.7</v>
      </c>
      <c r="E33" s="467">
        <f t="shared" si="3"/>
        <v>0</v>
      </c>
      <c r="F33" s="468">
        <f t="shared" si="3"/>
        <v>0</v>
      </c>
      <c r="G33" s="468">
        <f t="shared" si="3"/>
        <v>1469.7</v>
      </c>
      <c r="H33" s="469">
        <f t="shared" si="3"/>
        <v>0</v>
      </c>
    </row>
    <row r="34" spans="1:8" ht="76.5" hidden="1">
      <c r="A34" s="93" t="s">
        <v>333</v>
      </c>
      <c r="B34" s="568" t="s">
        <v>195</v>
      </c>
      <c r="C34" s="626" t="s">
        <v>625</v>
      </c>
      <c r="D34" s="459">
        <f>SUM(D35:D36)</f>
        <v>1469.7</v>
      </c>
      <c r="E34" s="460">
        <f>SUM(E35:E36)</f>
        <v>0</v>
      </c>
      <c r="F34" s="461">
        <f>SUM(F35:F36)</f>
        <v>0</v>
      </c>
      <c r="G34" s="461">
        <f>SUM(G35:G36)</f>
        <v>1469.7</v>
      </c>
      <c r="H34" s="462">
        <f>SUM(H35:H36)</f>
        <v>0</v>
      </c>
    </row>
    <row r="35" spans="1:8" ht="60">
      <c r="A35" s="101" t="s">
        <v>194</v>
      </c>
      <c r="B35" s="572" t="s">
        <v>626</v>
      </c>
      <c r="C35" s="629" t="s">
        <v>627</v>
      </c>
      <c r="D35" s="463">
        <f>SUM(E35:H35)</f>
        <v>1469.7</v>
      </c>
      <c r="E35" s="653">
        <v>0</v>
      </c>
      <c r="F35" s="470">
        <v>0</v>
      </c>
      <c r="G35" s="470">
        <v>1469.7</v>
      </c>
      <c r="H35" s="471">
        <v>0</v>
      </c>
    </row>
    <row r="36" spans="1:8" ht="48" hidden="1">
      <c r="A36" s="101" t="s">
        <v>333</v>
      </c>
      <c r="B36" s="572" t="s">
        <v>1095</v>
      </c>
      <c r="C36" s="629" t="s">
        <v>1094</v>
      </c>
      <c r="D36" s="463">
        <f>SUM(E36:H36)</f>
        <v>0</v>
      </c>
      <c r="E36" s="464">
        <v>0</v>
      </c>
      <c r="F36" s="465">
        <v>0</v>
      </c>
      <c r="G36" s="465">
        <v>0</v>
      </c>
      <c r="H36" s="466">
        <v>0</v>
      </c>
    </row>
    <row r="37" spans="1:8" ht="28.5" hidden="1">
      <c r="A37" s="585" t="s">
        <v>333</v>
      </c>
      <c r="B37" s="565" t="s">
        <v>265</v>
      </c>
      <c r="C37" s="624" t="s">
        <v>266</v>
      </c>
      <c r="D37" s="499">
        <f>D38+D41</f>
        <v>0</v>
      </c>
      <c r="E37" s="500">
        <f>E38</f>
        <v>0</v>
      </c>
      <c r="F37" s="571">
        <f>F38</f>
        <v>0</v>
      </c>
      <c r="G37" s="571">
        <f>G38</f>
        <v>0</v>
      </c>
      <c r="H37" s="592">
        <f>H38</f>
        <v>0</v>
      </c>
    </row>
    <row r="38" spans="1:8" ht="60" hidden="1">
      <c r="A38" s="589" t="s">
        <v>931</v>
      </c>
      <c r="B38" s="567" t="s">
        <v>267</v>
      </c>
      <c r="C38" s="628" t="s">
        <v>544</v>
      </c>
      <c r="D38" s="494">
        <f>SUM(D39:D40)</f>
        <v>0</v>
      </c>
      <c r="E38" s="467">
        <f>SUM(E39:E40)</f>
        <v>0</v>
      </c>
      <c r="F38" s="468">
        <f>SUM(F39:F40)</f>
        <v>0</v>
      </c>
      <c r="G38" s="468">
        <f>SUM(G39:G40)</f>
        <v>0</v>
      </c>
      <c r="H38" s="469">
        <f>SUM(H39:H40)</f>
        <v>0</v>
      </c>
    </row>
    <row r="39" spans="1:8" ht="102" hidden="1">
      <c r="A39" s="93" t="s">
        <v>931</v>
      </c>
      <c r="B39" s="568" t="s">
        <v>268</v>
      </c>
      <c r="C39" s="626" t="s">
        <v>1065</v>
      </c>
      <c r="D39" s="459">
        <f>SUM(E39:H39)</f>
        <v>0</v>
      </c>
      <c r="E39" s="654">
        <v>0</v>
      </c>
      <c r="F39" s="472">
        <v>0</v>
      </c>
      <c r="G39" s="472">
        <v>0</v>
      </c>
      <c r="H39" s="473">
        <v>0</v>
      </c>
    </row>
    <row r="40" spans="1:8" ht="102" hidden="1">
      <c r="A40" s="93" t="s">
        <v>931</v>
      </c>
      <c r="B40" s="568" t="s">
        <v>269</v>
      </c>
      <c r="C40" s="626" t="s">
        <v>600</v>
      </c>
      <c r="D40" s="459">
        <f>SUM(E40:H40)</f>
        <v>0</v>
      </c>
      <c r="E40" s="654">
        <v>0</v>
      </c>
      <c r="F40" s="472">
        <v>0</v>
      </c>
      <c r="G40" s="472">
        <v>0</v>
      </c>
      <c r="H40" s="473">
        <v>0</v>
      </c>
    </row>
    <row r="41" spans="1:8" ht="12.75" hidden="1">
      <c r="A41" s="589" t="s">
        <v>931</v>
      </c>
      <c r="B41" s="567" t="s">
        <v>430</v>
      </c>
      <c r="C41" s="628" t="s">
        <v>431</v>
      </c>
      <c r="D41" s="463">
        <f>D42</f>
        <v>0</v>
      </c>
      <c r="E41" s="653">
        <f>E42</f>
        <v>0</v>
      </c>
      <c r="F41" s="470">
        <f>F42</f>
        <v>0</v>
      </c>
      <c r="G41" s="470">
        <f>G42</f>
        <v>0</v>
      </c>
      <c r="H41" s="471">
        <f>H42</f>
        <v>0</v>
      </c>
    </row>
    <row r="42" spans="1:8" ht="51" hidden="1">
      <c r="A42" s="93" t="s">
        <v>931</v>
      </c>
      <c r="B42" s="568" t="s">
        <v>432</v>
      </c>
      <c r="C42" s="626" t="s">
        <v>549</v>
      </c>
      <c r="D42" s="459">
        <f>SUM(E42:H42)</f>
        <v>0</v>
      </c>
      <c r="E42" s="654">
        <v>0</v>
      </c>
      <c r="F42" s="472">
        <v>0</v>
      </c>
      <c r="G42" s="472">
        <v>0</v>
      </c>
      <c r="H42" s="473">
        <v>0</v>
      </c>
    </row>
    <row r="43" spans="1:8" ht="15.75" customHeight="1" hidden="1" thickBot="1">
      <c r="A43" s="585" t="s">
        <v>333</v>
      </c>
      <c r="B43" s="565" t="s">
        <v>1027</v>
      </c>
      <c r="C43" s="630" t="s">
        <v>512</v>
      </c>
      <c r="D43" s="667">
        <f aca="true" t="shared" si="4" ref="D43:D55">SUM(E43:H43)</f>
        <v>2834.2</v>
      </c>
      <c r="E43" s="649">
        <f>E44+E45+E47+E49+E51</f>
        <v>265.4</v>
      </c>
      <c r="F43" s="562">
        <f>F44+F45+F47+F49+F51</f>
        <v>1180.9</v>
      </c>
      <c r="G43" s="562">
        <f>G44+G45+G47+G49+G51</f>
        <v>748.7</v>
      </c>
      <c r="H43" s="586">
        <f>H44+H45+H47+H49+H51</f>
        <v>639.2</v>
      </c>
    </row>
    <row r="44" spans="1:8" ht="48">
      <c r="A44" s="583" t="s">
        <v>333</v>
      </c>
      <c r="B44" s="559" t="s">
        <v>1033</v>
      </c>
      <c r="C44" s="631" t="s">
        <v>513</v>
      </c>
      <c r="D44" s="666">
        <f t="shared" si="4"/>
        <v>998</v>
      </c>
      <c r="E44" s="648">
        <v>225</v>
      </c>
      <c r="F44" s="560">
        <v>356.8</v>
      </c>
      <c r="G44" s="560">
        <v>233.2</v>
      </c>
      <c r="H44" s="584">
        <v>183</v>
      </c>
    </row>
    <row r="45" spans="1:8" ht="24" hidden="1">
      <c r="A45" s="96" t="s">
        <v>333</v>
      </c>
      <c r="B45" s="563" t="s">
        <v>416</v>
      </c>
      <c r="C45" s="632" t="s">
        <v>417</v>
      </c>
      <c r="D45" s="480">
        <f t="shared" si="4"/>
        <v>0</v>
      </c>
      <c r="E45" s="474">
        <f>E46</f>
        <v>0</v>
      </c>
      <c r="F45" s="475">
        <f>F46</f>
        <v>0</v>
      </c>
      <c r="G45" s="475">
        <f>G46</f>
        <v>0</v>
      </c>
      <c r="H45" s="476">
        <f>H46</f>
        <v>0</v>
      </c>
    </row>
    <row r="46" spans="1:8" ht="51" hidden="1">
      <c r="A46" s="94" t="s">
        <v>333</v>
      </c>
      <c r="B46" s="558" t="s">
        <v>418</v>
      </c>
      <c r="C46" s="633" t="s">
        <v>550</v>
      </c>
      <c r="D46" s="458">
        <f t="shared" si="4"/>
        <v>0</v>
      </c>
      <c r="E46" s="477"/>
      <c r="F46" s="478"/>
      <c r="G46" s="478"/>
      <c r="H46" s="479"/>
    </row>
    <row r="47" spans="1:8" ht="36" hidden="1">
      <c r="A47" s="96" t="s">
        <v>333</v>
      </c>
      <c r="B47" s="563" t="s">
        <v>419</v>
      </c>
      <c r="C47" s="632" t="s">
        <v>420</v>
      </c>
      <c r="D47" s="480">
        <f>SUM(E47:H47)</f>
        <v>0</v>
      </c>
      <c r="E47" s="474">
        <f>E48</f>
        <v>0</v>
      </c>
      <c r="F47" s="475">
        <f>F48</f>
        <v>0</v>
      </c>
      <c r="G47" s="475">
        <f>G48</f>
        <v>0</v>
      </c>
      <c r="H47" s="476">
        <f>H48</f>
        <v>0</v>
      </c>
    </row>
    <row r="48" spans="1:8" ht="63.75" hidden="1">
      <c r="A48" s="20" t="s">
        <v>333</v>
      </c>
      <c r="B48" s="558" t="s">
        <v>551</v>
      </c>
      <c r="C48" s="633" t="s">
        <v>601</v>
      </c>
      <c r="D48" s="458">
        <f>SUM(E48:H48)</f>
        <v>0</v>
      </c>
      <c r="E48" s="477"/>
      <c r="F48" s="478"/>
      <c r="G48" s="478"/>
      <c r="H48" s="479"/>
    </row>
    <row r="49" spans="1:8" ht="24" hidden="1">
      <c r="A49" s="96" t="s">
        <v>333</v>
      </c>
      <c r="B49" s="563" t="s">
        <v>560</v>
      </c>
      <c r="C49" s="632" t="s">
        <v>561</v>
      </c>
      <c r="D49" s="480">
        <f t="shared" si="4"/>
        <v>0</v>
      </c>
      <c r="E49" s="474">
        <f>E50</f>
        <v>0</v>
      </c>
      <c r="F49" s="475">
        <f>F50</f>
        <v>0</v>
      </c>
      <c r="G49" s="475">
        <f>G50</f>
        <v>0</v>
      </c>
      <c r="H49" s="476">
        <f>H50</f>
        <v>0</v>
      </c>
    </row>
    <row r="50" spans="1:8" ht="63.75" hidden="1">
      <c r="A50" s="20" t="s">
        <v>333</v>
      </c>
      <c r="B50" s="558" t="s">
        <v>562</v>
      </c>
      <c r="C50" s="633" t="s">
        <v>563</v>
      </c>
      <c r="D50" s="458">
        <f t="shared" si="4"/>
        <v>0</v>
      </c>
      <c r="E50" s="477"/>
      <c r="F50" s="478"/>
      <c r="G50" s="478"/>
      <c r="H50" s="479"/>
    </row>
    <row r="51" spans="1:8" ht="24" hidden="1">
      <c r="A51" s="96" t="s">
        <v>333</v>
      </c>
      <c r="B51" s="563" t="s">
        <v>421</v>
      </c>
      <c r="C51" s="632" t="s">
        <v>515</v>
      </c>
      <c r="D51" s="480">
        <f t="shared" si="4"/>
        <v>1836.2</v>
      </c>
      <c r="E51" s="481">
        <f>E52</f>
        <v>40.4</v>
      </c>
      <c r="F51" s="482">
        <f>F52</f>
        <v>824.1</v>
      </c>
      <c r="G51" s="482">
        <f>G52</f>
        <v>515.5</v>
      </c>
      <c r="H51" s="483">
        <f>H52</f>
        <v>456.2</v>
      </c>
    </row>
    <row r="52" spans="1:8" ht="51" hidden="1">
      <c r="A52" s="94" t="s">
        <v>333</v>
      </c>
      <c r="B52" s="558" t="s">
        <v>597</v>
      </c>
      <c r="C52" s="633" t="s">
        <v>598</v>
      </c>
      <c r="D52" s="458">
        <f>SUM(D53:D55)</f>
        <v>1836.2</v>
      </c>
      <c r="E52" s="484">
        <f>SUM(E53:E55)</f>
        <v>40.4</v>
      </c>
      <c r="F52" s="485">
        <f>SUM(F53:F55)</f>
        <v>824.1</v>
      </c>
      <c r="G52" s="485">
        <f>SUM(G53:G55)</f>
        <v>515.5</v>
      </c>
      <c r="H52" s="489">
        <f>SUM(H53:H55)</f>
        <v>456.2</v>
      </c>
    </row>
    <row r="53" spans="1:8" ht="48">
      <c r="A53" s="106" t="s">
        <v>227</v>
      </c>
      <c r="B53" s="573" t="s">
        <v>564</v>
      </c>
      <c r="C53" s="634" t="s">
        <v>565</v>
      </c>
      <c r="D53" s="670">
        <f t="shared" si="4"/>
        <v>48</v>
      </c>
      <c r="E53" s="486">
        <v>17.4</v>
      </c>
      <c r="F53" s="487">
        <v>0</v>
      </c>
      <c r="G53" s="487">
        <v>25.6</v>
      </c>
      <c r="H53" s="488">
        <v>5</v>
      </c>
    </row>
    <row r="54" spans="1:8" ht="48">
      <c r="A54" s="106" t="s">
        <v>830</v>
      </c>
      <c r="B54" s="573" t="s">
        <v>564</v>
      </c>
      <c r="C54" s="634" t="s">
        <v>565</v>
      </c>
      <c r="D54" s="670">
        <f t="shared" si="4"/>
        <v>1733</v>
      </c>
      <c r="E54" s="486">
        <v>23</v>
      </c>
      <c r="F54" s="487">
        <v>824.1</v>
      </c>
      <c r="G54" s="487">
        <v>435.9</v>
      </c>
      <c r="H54" s="488">
        <v>450</v>
      </c>
    </row>
    <row r="55" spans="1:8" ht="36">
      <c r="A55" s="106" t="s">
        <v>227</v>
      </c>
      <c r="B55" s="573" t="s">
        <v>566</v>
      </c>
      <c r="C55" s="634" t="s">
        <v>1122</v>
      </c>
      <c r="D55" s="670">
        <f t="shared" si="4"/>
        <v>55.2</v>
      </c>
      <c r="E55" s="486">
        <v>0</v>
      </c>
      <c r="F55" s="487">
        <v>0</v>
      </c>
      <c r="G55" s="487">
        <v>54</v>
      </c>
      <c r="H55" s="488">
        <v>1.2</v>
      </c>
    </row>
    <row r="56" spans="1:8" ht="28.5" hidden="1">
      <c r="A56" s="585" t="s">
        <v>333</v>
      </c>
      <c r="B56" s="565" t="s">
        <v>207</v>
      </c>
      <c r="C56" s="624" t="s">
        <v>208</v>
      </c>
      <c r="D56" s="668">
        <f>D59</f>
        <v>0</v>
      </c>
      <c r="E56" s="651">
        <f>E59</f>
        <v>0</v>
      </c>
      <c r="F56" s="566">
        <f>F59</f>
        <v>0</v>
      </c>
      <c r="G56" s="566">
        <f>G59</f>
        <v>0</v>
      </c>
      <c r="H56" s="588">
        <f>H59</f>
        <v>0</v>
      </c>
    </row>
    <row r="57" spans="1:8" ht="12.75" hidden="1">
      <c r="A57" s="589" t="s">
        <v>931</v>
      </c>
      <c r="B57" s="567" t="s">
        <v>1060</v>
      </c>
      <c r="C57" s="628" t="s">
        <v>1061</v>
      </c>
      <c r="D57" s="494">
        <f>D58</f>
        <v>0</v>
      </c>
      <c r="E57" s="467">
        <f>E58</f>
        <v>0</v>
      </c>
      <c r="F57" s="468">
        <f>F58</f>
        <v>0</v>
      </c>
      <c r="G57" s="468">
        <f>G58</f>
        <v>0</v>
      </c>
      <c r="H57" s="469">
        <f>H58</f>
        <v>0</v>
      </c>
    </row>
    <row r="58" spans="1:8" ht="38.25" hidden="1">
      <c r="A58" s="93" t="s">
        <v>931</v>
      </c>
      <c r="B58" s="568" t="s">
        <v>1062</v>
      </c>
      <c r="C58" s="626" t="s">
        <v>1123</v>
      </c>
      <c r="D58" s="459">
        <f>SUM(E58:H58)</f>
        <v>0</v>
      </c>
      <c r="E58" s="460">
        <v>0</v>
      </c>
      <c r="F58" s="461">
        <v>0</v>
      </c>
      <c r="G58" s="461">
        <v>0</v>
      </c>
      <c r="H58" s="462">
        <v>0</v>
      </c>
    </row>
    <row r="59" spans="1:8" ht="12.75" hidden="1">
      <c r="A59" s="96" t="s">
        <v>333</v>
      </c>
      <c r="B59" s="563" t="s">
        <v>205</v>
      </c>
      <c r="C59" s="632" t="s">
        <v>206</v>
      </c>
      <c r="D59" s="480">
        <f>SUM(E59:H59)</f>
        <v>0</v>
      </c>
      <c r="E59" s="481">
        <f>E61</f>
        <v>0</v>
      </c>
      <c r="F59" s="482">
        <f>F61</f>
        <v>0</v>
      </c>
      <c r="G59" s="482">
        <f>G61</f>
        <v>0</v>
      </c>
      <c r="H59" s="483">
        <f>H61</f>
        <v>0</v>
      </c>
    </row>
    <row r="60" spans="1:8" ht="38.25" hidden="1">
      <c r="A60" s="94" t="s">
        <v>931</v>
      </c>
      <c r="B60" s="558" t="s">
        <v>599</v>
      </c>
      <c r="C60" s="633" t="s">
        <v>602</v>
      </c>
      <c r="D60" s="458">
        <f>D61</f>
        <v>0</v>
      </c>
      <c r="E60" s="484">
        <f>E61</f>
        <v>0</v>
      </c>
      <c r="F60" s="485">
        <f>F61</f>
        <v>0</v>
      </c>
      <c r="G60" s="485">
        <f>G61</f>
        <v>0</v>
      </c>
      <c r="H60" s="489">
        <f>H61</f>
        <v>0</v>
      </c>
    </row>
    <row r="61" spans="1:8" ht="24" hidden="1">
      <c r="A61" s="94" t="s">
        <v>931</v>
      </c>
      <c r="B61" s="573" t="s">
        <v>1043</v>
      </c>
      <c r="C61" s="634" t="s">
        <v>603</v>
      </c>
      <c r="D61" s="670">
        <f>SUM(E61:H61)</f>
        <v>0</v>
      </c>
      <c r="E61" s="486">
        <v>0</v>
      </c>
      <c r="F61" s="487">
        <v>0</v>
      </c>
      <c r="G61" s="487">
        <v>0</v>
      </c>
      <c r="H61" s="488">
        <v>0</v>
      </c>
    </row>
    <row r="62" spans="1:8" ht="36" hidden="1">
      <c r="A62" s="593" t="s">
        <v>333</v>
      </c>
      <c r="B62" s="565" t="s">
        <v>189</v>
      </c>
      <c r="C62" s="624" t="s">
        <v>593</v>
      </c>
      <c r="D62" s="668">
        <f aca="true" t="shared" si="5" ref="D62:H63">D63</f>
        <v>0</v>
      </c>
      <c r="E62" s="651">
        <f t="shared" si="5"/>
        <v>0</v>
      </c>
      <c r="F62" s="566">
        <f t="shared" si="5"/>
        <v>0</v>
      </c>
      <c r="G62" s="566">
        <f t="shared" si="5"/>
        <v>0</v>
      </c>
      <c r="H62" s="588">
        <f t="shared" si="5"/>
        <v>0</v>
      </c>
    </row>
    <row r="63" spans="1:8" ht="36" hidden="1">
      <c r="A63" s="594" t="s">
        <v>931</v>
      </c>
      <c r="B63" s="563" t="s">
        <v>594</v>
      </c>
      <c r="C63" s="632" t="s">
        <v>595</v>
      </c>
      <c r="D63" s="480">
        <f>D64</f>
        <v>0</v>
      </c>
      <c r="E63" s="481">
        <f t="shared" si="5"/>
        <v>0</v>
      </c>
      <c r="F63" s="482">
        <f t="shared" si="5"/>
        <v>0</v>
      </c>
      <c r="G63" s="482">
        <f t="shared" si="5"/>
        <v>0</v>
      </c>
      <c r="H63" s="483">
        <f t="shared" si="5"/>
        <v>0</v>
      </c>
    </row>
    <row r="64" spans="1:8" ht="51" hidden="1">
      <c r="A64" s="20" t="s">
        <v>931</v>
      </c>
      <c r="B64" s="558" t="s">
        <v>814</v>
      </c>
      <c r="C64" s="633" t="s">
        <v>596</v>
      </c>
      <c r="D64" s="458">
        <f>SUM(E64:H64)</f>
        <v>0</v>
      </c>
      <c r="E64" s="647">
        <v>0</v>
      </c>
      <c r="F64" s="456">
        <v>0</v>
      </c>
      <c r="G64" s="456">
        <v>0</v>
      </c>
      <c r="H64" s="457">
        <v>0</v>
      </c>
    </row>
    <row r="65" spans="1:8" ht="37.5" hidden="1">
      <c r="A65" s="595" t="s">
        <v>333</v>
      </c>
      <c r="B65" s="574" t="s">
        <v>1034</v>
      </c>
      <c r="C65" s="635" t="s">
        <v>516</v>
      </c>
      <c r="D65" s="671">
        <f>D66</f>
        <v>13831</v>
      </c>
      <c r="E65" s="655">
        <f>E66</f>
        <v>2178.192</v>
      </c>
      <c r="F65" s="575">
        <f>F66</f>
        <v>2773.371</v>
      </c>
      <c r="G65" s="575">
        <f>G66</f>
        <v>6657.201</v>
      </c>
      <c r="H65" s="596">
        <f>H66</f>
        <v>2222.236</v>
      </c>
    </row>
    <row r="66" spans="1:8" ht="28.5" hidden="1">
      <c r="A66" s="593" t="s">
        <v>331</v>
      </c>
      <c r="B66" s="565" t="s">
        <v>1035</v>
      </c>
      <c r="C66" s="624" t="s">
        <v>604</v>
      </c>
      <c r="D66" s="667">
        <f>D67+D70</f>
        <v>13831</v>
      </c>
      <c r="E66" s="649">
        <f>E67+E70</f>
        <v>2178.192</v>
      </c>
      <c r="F66" s="562">
        <f>F67+F70</f>
        <v>2773.371</v>
      </c>
      <c r="G66" s="562">
        <f>G67+G70</f>
        <v>6657.201</v>
      </c>
      <c r="H66" s="586">
        <f>H67+H70</f>
        <v>2222.236</v>
      </c>
    </row>
    <row r="67" spans="1:8" ht="25.5" hidden="1">
      <c r="A67" s="220" t="s">
        <v>333</v>
      </c>
      <c r="B67" s="576" t="s">
        <v>647</v>
      </c>
      <c r="C67" s="636" t="s">
        <v>648</v>
      </c>
      <c r="D67" s="490">
        <f aca="true" t="shared" si="6" ref="D67:H68">D68</f>
        <v>5000</v>
      </c>
      <c r="E67" s="491">
        <f t="shared" si="6"/>
        <v>0</v>
      </c>
      <c r="F67" s="492">
        <f t="shared" si="6"/>
        <v>1378.727</v>
      </c>
      <c r="G67" s="492">
        <f t="shared" si="6"/>
        <v>3621.273</v>
      </c>
      <c r="H67" s="493">
        <f t="shared" si="6"/>
        <v>0</v>
      </c>
    </row>
    <row r="68" spans="1:8" ht="13.5" hidden="1">
      <c r="A68" s="217" t="s">
        <v>333</v>
      </c>
      <c r="B68" s="577" t="s">
        <v>643</v>
      </c>
      <c r="C68" s="637" t="s">
        <v>644</v>
      </c>
      <c r="D68" s="494">
        <f t="shared" si="6"/>
        <v>5000</v>
      </c>
      <c r="E68" s="467">
        <f t="shared" si="6"/>
        <v>0</v>
      </c>
      <c r="F68" s="468">
        <f t="shared" si="6"/>
        <v>1378.727</v>
      </c>
      <c r="G68" s="468">
        <f t="shared" si="6"/>
        <v>3621.273</v>
      </c>
      <c r="H68" s="469">
        <f t="shared" si="6"/>
        <v>0</v>
      </c>
    </row>
    <row r="69" spans="1:8" ht="36">
      <c r="A69" s="215" t="s">
        <v>931</v>
      </c>
      <c r="B69" s="558" t="s">
        <v>645</v>
      </c>
      <c r="C69" s="634" t="s">
        <v>646</v>
      </c>
      <c r="D69" s="495">
        <f>SUM(E69:H69)</f>
        <v>5000</v>
      </c>
      <c r="E69" s="496">
        <v>0</v>
      </c>
      <c r="F69" s="497">
        <v>1378.727</v>
      </c>
      <c r="G69" s="497">
        <v>3621.273</v>
      </c>
      <c r="H69" s="498">
        <v>0</v>
      </c>
    </row>
    <row r="70" spans="1:8" ht="25.5" hidden="1">
      <c r="A70" s="216" t="s">
        <v>333</v>
      </c>
      <c r="B70" s="578" t="s">
        <v>605</v>
      </c>
      <c r="C70" s="630" t="s">
        <v>606</v>
      </c>
      <c r="D70" s="499">
        <f>D71+D73</f>
        <v>8831</v>
      </c>
      <c r="E70" s="500">
        <f>E71+E73</f>
        <v>2178.192</v>
      </c>
      <c r="F70" s="571">
        <f>F71+F73</f>
        <v>1394.644</v>
      </c>
      <c r="G70" s="571">
        <f>G71+G73</f>
        <v>3035.928</v>
      </c>
      <c r="H70" s="592">
        <f>H71+H73</f>
        <v>2222.236</v>
      </c>
    </row>
    <row r="71" spans="1:8" ht="27" hidden="1">
      <c r="A71" s="217" t="s">
        <v>333</v>
      </c>
      <c r="B71" s="579" t="s">
        <v>607</v>
      </c>
      <c r="C71" s="638" t="s">
        <v>608</v>
      </c>
      <c r="D71" s="494">
        <f>D72</f>
        <v>1694</v>
      </c>
      <c r="E71" s="467">
        <f>E72</f>
        <v>435.6</v>
      </c>
      <c r="F71" s="468">
        <f>F72</f>
        <v>314.644</v>
      </c>
      <c r="G71" s="468">
        <f>G72</f>
        <v>524.256</v>
      </c>
      <c r="H71" s="469">
        <f>H72</f>
        <v>419.5</v>
      </c>
    </row>
    <row r="72" spans="1:8" ht="51">
      <c r="A72" s="20" t="s">
        <v>931</v>
      </c>
      <c r="B72" s="580" t="s">
        <v>609</v>
      </c>
      <c r="C72" s="633" t="s">
        <v>610</v>
      </c>
      <c r="D72" s="495">
        <f>SUM(E72:H72)</f>
        <v>1694</v>
      </c>
      <c r="E72" s="496">
        <v>435.6</v>
      </c>
      <c r="F72" s="497">
        <v>314.644</v>
      </c>
      <c r="G72" s="497">
        <v>524.256</v>
      </c>
      <c r="H72" s="498">
        <v>419.5</v>
      </c>
    </row>
    <row r="73" spans="1:8" ht="40.5" hidden="1">
      <c r="A73" s="216" t="s">
        <v>333</v>
      </c>
      <c r="B73" s="581" t="s">
        <v>4</v>
      </c>
      <c r="C73" s="639" t="s">
        <v>64</v>
      </c>
      <c r="D73" s="499">
        <f>SUM(E73:H73)</f>
        <v>7137</v>
      </c>
      <c r="E73" s="501">
        <f>E74</f>
        <v>1742.592</v>
      </c>
      <c r="F73" s="502">
        <f>F74</f>
        <v>1080</v>
      </c>
      <c r="G73" s="502">
        <f>G74</f>
        <v>2511.672</v>
      </c>
      <c r="H73" s="503">
        <f>H74</f>
        <v>1802.7359999999999</v>
      </c>
    </row>
    <row r="74" spans="1:8" ht="63.75" hidden="1">
      <c r="A74" s="20" t="s">
        <v>333</v>
      </c>
      <c r="B74" s="580" t="s">
        <v>5</v>
      </c>
      <c r="C74" s="633" t="s">
        <v>6</v>
      </c>
      <c r="D74" s="495">
        <f>SUM(D75:D76)</f>
        <v>7137</v>
      </c>
      <c r="E74" s="496">
        <f>SUM(E75:E76)</f>
        <v>1742.592</v>
      </c>
      <c r="F74" s="497">
        <f>SUM(F75:F76)</f>
        <v>1080</v>
      </c>
      <c r="G74" s="497">
        <f>SUM(G75:G76)</f>
        <v>2511.672</v>
      </c>
      <c r="H74" s="498">
        <f>SUM(H75:H76)</f>
        <v>1802.7359999999999</v>
      </c>
    </row>
    <row r="75" spans="1:8" ht="36">
      <c r="A75" s="215" t="s">
        <v>931</v>
      </c>
      <c r="B75" s="582" t="s">
        <v>694</v>
      </c>
      <c r="C75" s="634" t="s">
        <v>695</v>
      </c>
      <c r="D75" s="504">
        <f>SUM(E75:H75)</f>
        <v>6000</v>
      </c>
      <c r="E75" s="505">
        <v>1470</v>
      </c>
      <c r="F75" s="506">
        <v>1080</v>
      </c>
      <c r="G75" s="506">
        <v>1935</v>
      </c>
      <c r="H75" s="507">
        <v>1515</v>
      </c>
    </row>
    <row r="76" spans="1:8" ht="36.75" thickBot="1">
      <c r="A76" s="597" t="s">
        <v>931</v>
      </c>
      <c r="B76" s="598" t="s">
        <v>696</v>
      </c>
      <c r="C76" s="640" t="s">
        <v>697</v>
      </c>
      <c r="D76" s="672">
        <f>SUM(E76:H76)</f>
        <v>1137</v>
      </c>
      <c r="E76" s="656">
        <v>272.592</v>
      </c>
      <c r="F76" s="599">
        <v>0</v>
      </c>
      <c r="G76" s="599">
        <v>576.672</v>
      </c>
      <c r="H76" s="600">
        <v>287.736</v>
      </c>
    </row>
    <row r="77" spans="1:8" ht="19.5" thickBot="1">
      <c r="A77" s="605"/>
      <c r="B77" s="606"/>
      <c r="C77" s="641" t="s">
        <v>887</v>
      </c>
      <c r="D77" s="508">
        <f>SUM(E77:H77)</f>
        <v>63501.899999999994</v>
      </c>
      <c r="E77" s="657">
        <f>E11+E65</f>
        <v>9587.695</v>
      </c>
      <c r="F77" s="607">
        <f>F11+F65</f>
        <v>13970.732</v>
      </c>
      <c r="G77" s="607">
        <f>G11+G65</f>
        <v>26685.125</v>
      </c>
      <c r="H77" s="608">
        <f>H11+H65</f>
        <v>13258.348000000002</v>
      </c>
    </row>
    <row r="78" spans="1:8" ht="24.75" thickBot="1">
      <c r="A78" s="601" t="s">
        <v>931</v>
      </c>
      <c r="B78" s="602" t="s">
        <v>85</v>
      </c>
      <c r="C78" s="642" t="s">
        <v>61</v>
      </c>
      <c r="D78" s="673" t="e">
        <f>SUM(E78:H78)</f>
        <v>#REF!</v>
      </c>
      <c r="E78" s="658">
        <f>-E79</f>
        <v>-7389.295</v>
      </c>
      <c r="F78" s="603">
        <f>-F79</f>
        <v>-13870.732</v>
      </c>
      <c r="G78" s="603" t="e">
        <f>-G79</f>
        <v>#REF!</v>
      </c>
      <c r="H78" s="604" t="e">
        <f>-H79</f>
        <v>#REF!</v>
      </c>
    </row>
    <row r="79" spans="1:8" ht="25.5">
      <c r="A79" s="609" t="s">
        <v>931</v>
      </c>
      <c r="B79" s="610" t="s">
        <v>888</v>
      </c>
      <c r="C79" s="643" t="s">
        <v>182</v>
      </c>
      <c r="D79" s="674" t="e">
        <f>SUM(E79:H79)</f>
        <v>#REF!</v>
      </c>
      <c r="E79" s="659">
        <f>E80-E84</f>
        <v>7389.295</v>
      </c>
      <c r="F79" s="611">
        <f>F80-F84</f>
        <v>13870.732</v>
      </c>
      <c r="G79" s="611" t="e">
        <f>G80-G84</f>
        <v>#REF!</v>
      </c>
      <c r="H79" s="612" t="e">
        <f>H80-H84</f>
        <v>#REF!</v>
      </c>
    </row>
    <row r="80" spans="1:8" ht="12.75">
      <c r="A80" s="101" t="s">
        <v>931</v>
      </c>
      <c r="B80" s="526" t="s">
        <v>889</v>
      </c>
      <c r="C80" s="644" t="s">
        <v>423</v>
      </c>
      <c r="D80" s="675">
        <f aca="true" t="shared" si="7" ref="D80:H82">D81</f>
        <v>63501.899999999994</v>
      </c>
      <c r="E80" s="660">
        <f t="shared" si="7"/>
        <v>9587.695</v>
      </c>
      <c r="F80" s="521">
        <f t="shared" si="7"/>
        <v>13970.732</v>
      </c>
      <c r="G80" s="521">
        <f t="shared" si="7"/>
        <v>26685.125</v>
      </c>
      <c r="H80" s="613">
        <f t="shared" si="7"/>
        <v>13258.348000000002</v>
      </c>
    </row>
    <row r="81" spans="1:8" ht="12.75">
      <c r="A81" s="215" t="s">
        <v>931</v>
      </c>
      <c r="B81" s="522" t="s">
        <v>890</v>
      </c>
      <c r="C81" s="62" t="s">
        <v>1160</v>
      </c>
      <c r="D81" s="676">
        <f t="shared" si="7"/>
        <v>63501.899999999994</v>
      </c>
      <c r="E81" s="661">
        <f t="shared" si="7"/>
        <v>9587.695</v>
      </c>
      <c r="F81" s="523">
        <f t="shared" si="7"/>
        <v>13970.732</v>
      </c>
      <c r="G81" s="523">
        <f t="shared" si="7"/>
        <v>26685.125</v>
      </c>
      <c r="H81" s="614">
        <f t="shared" si="7"/>
        <v>13258.348000000002</v>
      </c>
    </row>
    <row r="82" spans="1:8" ht="12.75">
      <c r="A82" s="215" t="s">
        <v>931</v>
      </c>
      <c r="B82" s="522" t="s">
        <v>891</v>
      </c>
      <c r="C82" s="62" t="s">
        <v>1162</v>
      </c>
      <c r="D82" s="676">
        <f t="shared" si="7"/>
        <v>63501.899999999994</v>
      </c>
      <c r="E82" s="661">
        <f t="shared" si="7"/>
        <v>9587.695</v>
      </c>
      <c r="F82" s="523">
        <f t="shared" si="7"/>
        <v>13970.732</v>
      </c>
      <c r="G82" s="523">
        <f t="shared" si="7"/>
        <v>26685.125</v>
      </c>
      <c r="H82" s="614">
        <f t="shared" si="7"/>
        <v>13258.348000000002</v>
      </c>
    </row>
    <row r="83" spans="1:8" ht="24">
      <c r="A83" s="215" t="s">
        <v>931</v>
      </c>
      <c r="B83" s="522" t="s">
        <v>892</v>
      </c>
      <c r="C83" s="62" t="s">
        <v>176</v>
      </c>
      <c r="D83" s="676">
        <f>SUM(E83:H83)</f>
        <v>63501.899999999994</v>
      </c>
      <c r="E83" s="662">
        <f>E77</f>
        <v>9587.695</v>
      </c>
      <c r="F83" s="524">
        <f>F77</f>
        <v>13970.732</v>
      </c>
      <c r="G83" s="524">
        <f>G77</f>
        <v>26685.125</v>
      </c>
      <c r="H83" s="615">
        <f>H77</f>
        <v>13258.348000000002</v>
      </c>
    </row>
    <row r="84" spans="1:8" ht="12.75">
      <c r="A84" s="101" t="s">
        <v>931</v>
      </c>
      <c r="B84" s="526" t="s">
        <v>893</v>
      </c>
      <c r="C84" s="645" t="s">
        <v>778</v>
      </c>
      <c r="D84" s="675" t="e">
        <f aca="true" t="shared" si="8" ref="D84:H86">D85</f>
        <v>#REF!</v>
      </c>
      <c r="E84" s="660">
        <f t="shared" si="8"/>
        <v>2198.4</v>
      </c>
      <c r="F84" s="521">
        <f t="shared" si="8"/>
        <v>100</v>
      </c>
      <c r="G84" s="521" t="e">
        <f t="shared" si="8"/>
        <v>#REF!</v>
      </c>
      <c r="H84" s="613" t="e">
        <f t="shared" si="8"/>
        <v>#REF!</v>
      </c>
    </row>
    <row r="85" spans="1:8" ht="12.75">
      <c r="A85" s="215" t="s">
        <v>931</v>
      </c>
      <c r="B85" s="522" t="s">
        <v>894</v>
      </c>
      <c r="C85" s="62" t="s">
        <v>28</v>
      </c>
      <c r="D85" s="676" t="e">
        <f t="shared" si="8"/>
        <v>#REF!</v>
      </c>
      <c r="E85" s="661">
        <f t="shared" si="8"/>
        <v>2198.4</v>
      </c>
      <c r="F85" s="523">
        <f t="shared" si="8"/>
        <v>100</v>
      </c>
      <c r="G85" s="523" t="e">
        <f t="shared" si="8"/>
        <v>#REF!</v>
      </c>
      <c r="H85" s="614" t="e">
        <f t="shared" si="8"/>
        <v>#REF!</v>
      </c>
    </row>
    <row r="86" spans="1:8" ht="12.75">
      <c r="A86" s="215" t="s">
        <v>931</v>
      </c>
      <c r="B86" s="525" t="s">
        <v>895</v>
      </c>
      <c r="C86" s="62" t="s">
        <v>29</v>
      </c>
      <c r="D86" s="676" t="e">
        <f t="shared" si="8"/>
        <v>#REF!</v>
      </c>
      <c r="E86" s="661">
        <f t="shared" si="8"/>
        <v>2198.4</v>
      </c>
      <c r="F86" s="523">
        <f t="shared" si="8"/>
        <v>100</v>
      </c>
      <c r="G86" s="523" t="e">
        <f t="shared" si="8"/>
        <v>#REF!</v>
      </c>
      <c r="H86" s="614" t="e">
        <f t="shared" si="8"/>
        <v>#REF!</v>
      </c>
    </row>
    <row r="87" spans="1:8" ht="24.75" thickBot="1">
      <c r="A87" s="597" t="s">
        <v>931</v>
      </c>
      <c r="B87" s="555" t="s">
        <v>896</v>
      </c>
      <c r="C87" s="65" t="s">
        <v>187</v>
      </c>
      <c r="D87" s="677" t="e">
        <f>SUM(E87:H87)</f>
        <v>#REF!</v>
      </c>
      <c r="E87" s="663">
        <f>'Вед стр расх Пр.2'!H280</f>
        <v>2198.4</v>
      </c>
      <c r="F87" s="556">
        <f>'Вед стр расх Пр.2'!I280</f>
        <v>100</v>
      </c>
      <c r="G87" s="556" t="e">
        <f>'Вед стр расх Пр.2'!J280</f>
        <v>#REF!</v>
      </c>
      <c r="H87" s="616" t="e">
        <f>'Вед стр расх Пр.2'!K280</f>
        <v>#REF!</v>
      </c>
    </row>
    <row r="88" spans="1:8" ht="16.5" thickBot="1">
      <c r="A88" s="109"/>
      <c r="B88" s="41"/>
      <c r="C88" s="646" t="s">
        <v>105</v>
      </c>
      <c r="D88" s="557" t="e">
        <f>SUM(D77:D78)</f>
        <v>#REF!</v>
      </c>
      <c r="E88" s="664">
        <f>SUM(E77:E78)</f>
        <v>2198.3999999999996</v>
      </c>
      <c r="F88" s="557">
        <f>SUM(F77:F78)</f>
        <v>100</v>
      </c>
      <c r="G88" s="557" t="e">
        <f>SUM(G77:G78)</f>
        <v>#REF!</v>
      </c>
      <c r="H88" s="557" t="e">
        <f>SUM(H77:H78)</f>
        <v>#REF!</v>
      </c>
    </row>
    <row r="89" spans="1:2" ht="14.25">
      <c r="A89" s="17"/>
      <c r="B89" s="17"/>
    </row>
    <row r="90" spans="1:8" ht="12.75">
      <c r="A90" s="527"/>
      <c r="B90" s="1250" t="s">
        <v>587</v>
      </c>
      <c r="C90" s="1250"/>
      <c r="F90" s="1195" t="s">
        <v>588</v>
      </c>
      <c r="G90" s="1195"/>
      <c r="H90" s="1195"/>
    </row>
    <row r="91" spans="1:8" ht="12.75">
      <c r="A91" s="527"/>
      <c r="B91" s="527"/>
      <c r="C91" s="527"/>
      <c r="F91" s="1195"/>
      <c r="G91" s="1195"/>
      <c r="H91" s="1195"/>
    </row>
    <row r="92" spans="1:8" ht="12.75">
      <c r="A92" s="1250"/>
      <c r="B92" s="1250"/>
      <c r="C92" s="1250"/>
      <c r="F92" s="1195"/>
      <c r="G92" s="1195"/>
      <c r="H92" s="1195"/>
    </row>
    <row r="93" spans="1:8" ht="12.75">
      <c r="A93" s="527"/>
      <c r="B93" s="1250" t="s">
        <v>589</v>
      </c>
      <c r="C93" s="1250"/>
      <c r="F93" s="1195" t="s">
        <v>590</v>
      </c>
      <c r="G93" s="1195"/>
      <c r="H93" s="1195"/>
    </row>
  </sheetData>
  <sheetProtection/>
  <mergeCells count="21">
    <mergeCell ref="C1:H1"/>
    <mergeCell ref="C2:H2"/>
    <mergeCell ref="E4:H4"/>
    <mergeCell ref="A8:H8"/>
    <mergeCell ref="E3:H3"/>
    <mergeCell ref="A5:H5"/>
    <mergeCell ref="A6:H6"/>
    <mergeCell ref="A7:H7"/>
    <mergeCell ref="A92:C92"/>
    <mergeCell ref="F9:F10"/>
    <mergeCell ref="F92:H92"/>
    <mergeCell ref="A9:B9"/>
    <mergeCell ref="F90:H90"/>
    <mergeCell ref="C9:C10"/>
    <mergeCell ref="H9:H10"/>
    <mergeCell ref="B90:C90"/>
    <mergeCell ref="B93:C93"/>
    <mergeCell ref="F93:H93"/>
    <mergeCell ref="F91:H91"/>
    <mergeCell ref="G9:G10"/>
    <mergeCell ref="E9:E10"/>
  </mergeCells>
  <printOptions/>
  <pageMargins left="0.75" right="0.4" top="0.64" bottom="0.58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2">
      <selection activeCell="B281" sqref="B281"/>
    </sheetView>
  </sheetViews>
  <sheetFormatPr defaultColWidth="9.00390625" defaultRowHeight="12.75"/>
  <cols>
    <col min="1" max="1" width="22.00390625" style="0" customWidth="1"/>
    <col min="2" max="2" width="53.625" style="0" customWidth="1"/>
    <col min="3" max="3" width="8.875" style="684" customWidth="1"/>
    <col min="4" max="4" width="8.00390625" style="684" hidden="1" customWidth="1"/>
    <col min="5" max="5" width="7.25390625" style="684" hidden="1" customWidth="1"/>
    <col min="6" max="6" width="8.125" style="684" hidden="1" customWidth="1"/>
    <col min="7" max="7" width="7.75390625" style="684" hidden="1" customWidth="1"/>
    <col min="8" max="8" width="8.375" style="684" customWidth="1"/>
    <col min="9" max="9" width="8.625" style="0" customWidth="1"/>
  </cols>
  <sheetData>
    <row r="1" spans="3:8" ht="12.75" hidden="1">
      <c r="C1" s="683"/>
      <c r="D1" s="683"/>
      <c r="E1" s="683"/>
      <c r="F1" s="683"/>
      <c r="G1" s="683"/>
      <c r="H1" s="683"/>
    </row>
    <row r="2" spans="2:7" ht="12.75" customHeight="1" hidden="1">
      <c r="B2" s="1260" t="s">
        <v>441</v>
      </c>
      <c r="C2" s="1260"/>
      <c r="D2" s="844"/>
      <c r="E2" s="844"/>
      <c r="F2" s="844"/>
      <c r="G2" s="845"/>
    </row>
    <row r="3" spans="2:7" ht="12.75" customHeight="1" hidden="1">
      <c r="B3" s="1259" t="s">
        <v>62</v>
      </c>
      <c r="C3" s="1259"/>
      <c r="D3" s="110"/>
      <c r="E3" s="110"/>
      <c r="F3" s="110"/>
      <c r="G3" s="846"/>
    </row>
    <row r="4" spans="2:7" ht="13.5" hidden="1">
      <c r="B4" s="1231" t="s">
        <v>188</v>
      </c>
      <c r="C4" s="1231"/>
      <c r="D4" s="110"/>
      <c r="E4" s="110"/>
      <c r="F4" s="110"/>
      <c r="G4" s="110"/>
    </row>
    <row r="5" spans="1:7" ht="16.5" customHeight="1" hidden="1">
      <c r="A5" s="1261"/>
      <c r="B5" s="1261"/>
      <c r="C5" s="1261"/>
      <c r="D5" s="110"/>
      <c r="E5" s="110"/>
      <c r="F5" s="110"/>
      <c r="G5" s="110"/>
    </row>
    <row r="6" spans="1:7" ht="15" customHeight="1" hidden="1">
      <c r="A6" s="1261" t="s">
        <v>318</v>
      </c>
      <c r="B6" s="1261"/>
      <c r="C6" s="1261"/>
      <c r="D6" s="110"/>
      <c r="E6" s="110"/>
      <c r="F6" s="110"/>
      <c r="G6" s="110"/>
    </row>
    <row r="7" spans="2:7" ht="15.75" hidden="1">
      <c r="B7" s="44" t="s">
        <v>106</v>
      </c>
      <c r="G7" s="1"/>
    </row>
    <row r="8" spans="1:3" ht="12.75" customHeight="1" hidden="1">
      <c r="A8" s="1245" t="s">
        <v>107</v>
      </c>
      <c r="B8" s="1245"/>
      <c r="C8" s="1245"/>
    </row>
    <row r="9" spans="1:3" ht="15.75" customHeight="1" hidden="1">
      <c r="A9" s="1245" t="s">
        <v>33</v>
      </c>
      <c r="B9" s="1245"/>
      <c r="C9" s="1245"/>
    </row>
    <row r="10" spans="1:3" ht="15.75" hidden="1">
      <c r="A10" s="1242">
        <f>'Вед стр расх Пр.2'!D2</f>
        <v>0</v>
      </c>
      <c r="B10" s="1242"/>
      <c r="C10" s="1242"/>
    </row>
    <row r="11" spans="1:3" ht="15.75" hidden="1">
      <c r="A11" s="682"/>
      <c r="B11" s="1242">
        <f>'Вед стр расх Пр.2'!D3</f>
        <v>0</v>
      </c>
      <c r="C11" s="1242"/>
    </row>
    <row r="12" spans="1:9" ht="15.75">
      <c r="A12" s="1245" t="s">
        <v>1028</v>
      </c>
      <c r="B12" s="1245"/>
      <c r="C12" s="1245"/>
      <c r="D12" s="1245"/>
      <c r="E12" s="1245"/>
      <c r="F12" s="1245"/>
      <c r="G12" s="1245"/>
      <c r="H12" s="1245"/>
      <c r="I12" s="1245"/>
    </row>
    <row r="13" spans="1:9" ht="15.75">
      <c r="A13" s="1245" t="s">
        <v>1130</v>
      </c>
      <c r="B13" s="1245"/>
      <c r="C13" s="1245"/>
      <c r="D13" s="1245"/>
      <c r="E13" s="1245"/>
      <c r="F13" s="1245"/>
      <c r="G13" s="1245"/>
      <c r="H13" s="1245"/>
      <c r="I13" s="1245"/>
    </row>
    <row r="14" spans="1:9" ht="15.75">
      <c r="A14" s="1245" t="s">
        <v>1131</v>
      </c>
      <c r="B14" s="1245"/>
      <c r="C14" s="1245"/>
      <c r="D14" s="1245"/>
      <c r="E14" s="1245"/>
      <c r="F14" s="1245"/>
      <c r="G14" s="1245"/>
      <c r="H14" s="1245"/>
      <c r="I14" s="1245"/>
    </row>
    <row r="15" spans="1:9" ht="16.5" thickBot="1">
      <c r="A15" s="1245" t="s">
        <v>1340</v>
      </c>
      <c r="B15" s="1245"/>
      <c r="C15" s="1245"/>
      <c r="D15" s="1245"/>
      <c r="E15" s="1245"/>
      <c r="F15" s="1245"/>
      <c r="G15" s="1245"/>
      <c r="H15" s="1245"/>
      <c r="I15" s="1245"/>
    </row>
    <row r="16" spans="1:3" ht="13.5" hidden="1" thickBot="1">
      <c r="A16" s="1262" t="str">
        <f>'Вед стр расх Пр.2'!G6</f>
        <v>к бюджету от 25.06.2008</v>
      </c>
      <c r="B16" s="1262"/>
      <c r="C16" s="1262"/>
    </row>
    <row r="17" spans="1:9" ht="39" thickBot="1">
      <c r="A17" s="395" t="s">
        <v>504</v>
      </c>
      <c r="B17" s="396" t="s">
        <v>108</v>
      </c>
      <c r="C17" s="847" t="s">
        <v>570</v>
      </c>
      <c r="D17" s="848" t="s">
        <v>109</v>
      </c>
      <c r="E17" s="847" t="s">
        <v>110</v>
      </c>
      <c r="F17" s="847" t="s">
        <v>88</v>
      </c>
      <c r="G17" s="849" t="s">
        <v>89</v>
      </c>
      <c r="H17" s="810" t="s">
        <v>1031</v>
      </c>
      <c r="I17" s="810" t="s">
        <v>1032</v>
      </c>
    </row>
    <row r="18" spans="1:9" ht="48.75" hidden="1" thickBot="1">
      <c r="A18" s="393" t="s">
        <v>90</v>
      </c>
      <c r="B18" s="394" t="s">
        <v>91</v>
      </c>
      <c r="C18" s="850"/>
      <c r="D18" s="851"/>
      <c r="E18" s="852"/>
      <c r="F18" s="852"/>
      <c r="G18" s="853"/>
      <c r="H18" s="854"/>
      <c r="I18" s="809"/>
    </row>
    <row r="19" spans="1:9" ht="48.75" hidden="1" thickBot="1">
      <c r="A19" s="58" t="s">
        <v>92</v>
      </c>
      <c r="B19" s="61" t="s">
        <v>34</v>
      </c>
      <c r="C19" s="850"/>
      <c r="D19" s="855"/>
      <c r="E19" s="856"/>
      <c r="F19" s="856"/>
      <c r="G19" s="857"/>
      <c r="H19" s="858"/>
      <c r="I19" s="808"/>
    </row>
    <row r="20" spans="1:9" ht="24.75" hidden="1" thickBot="1">
      <c r="A20" s="58" t="s">
        <v>35</v>
      </c>
      <c r="B20" s="62" t="s">
        <v>36</v>
      </c>
      <c r="C20" s="850"/>
      <c r="D20" s="855"/>
      <c r="E20" s="856"/>
      <c r="F20" s="856"/>
      <c r="G20" s="857"/>
      <c r="H20" s="858"/>
      <c r="I20" s="808"/>
    </row>
    <row r="21" spans="1:9" ht="24.75" hidden="1" thickBot="1">
      <c r="A21" s="58" t="s">
        <v>37</v>
      </c>
      <c r="B21" s="62" t="s">
        <v>38</v>
      </c>
      <c r="C21" s="850"/>
      <c r="D21" s="855"/>
      <c r="E21" s="856"/>
      <c r="F21" s="856"/>
      <c r="G21" s="857"/>
      <c r="H21" s="858"/>
      <c r="I21" s="808"/>
    </row>
    <row r="22" spans="1:9" ht="13.5" hidden="1" thickBot="1">
      <c r="A22" s="58" t="s">
        <v>39</v>
      </c>
      <c r="B22" s="62" t="s">
        <v>40</v>
      </c>
      <c r="C22" s="850"/>
      <c r="D22" s="855"/>
      <c r="E22" s="856"/>
      <c r="F22" s="856"/>
      <c r="G22" s="857"/>
      <c r="H22" s="858"/>
      <c r="I22" s="808"/>
    </row>
    <row r="23" spans="1:9" ht="48.75" hidden="1" thickBot="1">
      <c r="A23" s="58" t="s">
        <v>41</v>
      </c>
      <c r="B23" s="63" t="s">
        <v>42</v>
      </c>
      <c r="C23" s="850"/>
      <c r="D23" s="855"/>
      <c r="E23" s="856"/>
      <c r="F23" s="856"/>
      <c r="G23" s="857"/>
      <c r="H23" s="858"/>
      <c r="I23" s="808"/>
    </row>
    <row r="24" spans="1:9" ht="24.75" hidden="1" thickBot="1">
      <c r="A24" s="58" t="s">
        <v>43</v>
      </c>
      <c r="B24" s="62" t="s">
        <v>44</v>
      </c>
      <c r="C24" s="850"/>
      <c r="D24" s="855"/>
      <c r="E24" s="856"/>
      <c r="F24" s="856"/>
      <c r="G24" s="857"/>
      <c r="H24" s="858"/>
      <c r="I24" s="808"/>
    </row>
    <row r="25" spans="1:9" ht="24.75" hidden="1" thickBot="1">
      <c r="A25" s="58" t="s">
        <v>45</v>
      </c>
      <c r="B25" s="62" t="s">
        <v>38</v>
      </c>
      <c r="C25" s="850"/>
      <c r="D25" s="855"/>
      <c r="E25" s="856"/>
      <c r="F25" s="856"/>
      <c r="G25" s="857"/>
      <c r="H25" s="858"/>
      <c r="I25" s="808"/>
    </row>
    <row r="26" spans="1:9" ht="13.5" hidden="1" thickBot="1">
      <c r="A26" s="58" t="s">
        <v>46</v>
      </c>
      <c r="B26" s="62" t="s">
        <v>40</v>
      </c>
      <c r="C26" s="850"/>
      <c r="D26" s="855"/>
      <c r="E26" s="856"/>
      <c r="F26" s="856"/>
      <c r="G26" s="857"/>
      <c r="H26" s="858"/>
      <c r="I26" s="808"/>
    </row>
    <row r="27" spans="1:9" ht="48.75" hidden="1" thickBot="1">
      <c r="A27" s="57" t="s">
        <v>47</v>
      </c>
      <c r="B27" s="61" t="s">
        <v>48</v>
      </c>
      <c r="C27" s="850"/>
      <c r="D27" s="855"/>
      <c r="E27" s="856"/>
      <c r="F27" s="856"/>
      <c r="G27" s="857"/>
      <c r="H27" s="858"/>
      <c r="I27" s="808"/>
    </row>
    <row r="28" spans="1:9" ht="60.75" hidden="1" thickBot="1">
      <c r="A28" s="58" t="s">
        <v>49</v>
      </c>
      <c r="B28" s="63" t="s">
        <v>767</v>
      </c>
      <c r="C28" s="850">
        <v>1297</v>
      </c>
      <c r="D28" s="855"/>
      <c r="E28" s="856"/>
      <c r="F28" s="856"/>
      <c r="G28" s="857"/>
      <c r="H28" s="858"/>
      <c r="I28" s="808"/>
    </row>
    <row r="29" spans="1:9" ht="24.75" hidden="1" thickBot="1">
      <c r="A29" s="58" t="s">
        <v>768</v>
      </c>
      <c r="B29" s="62" t="s">
        <v>769</v>
      </c>
      <c r="C29" s="859">
        <v>1297</v>
      </c>
      <c r="D29" s="860"/>
      <c r="E29" s="861"/>
      <c r="F29" s="861"/>
      <c r="G29" s="862"/>
      <c r="H29" s="858"/>
      <c r="I29" s="808"/>
    </row>
    <row r="30" spans="1:9" ht="24.75" hidden="1" thickBot="1">
      <c r="A30" s="58" t="s">
        <v>770</v>
      </c>
      <c r="B30" s="62" t="s">
        <v>771</v>
      </c>
      <c r="C30" s="863">
        <v>8327</v>
      </c>
      <c r="D30" s="864"/>
      <c r="E30" s="865"/>
      <c r="F30" s="865"/>
      <c r="G30" s="866"/>
      <c r="H30" s="858"/>
      <c r="I30" s="808"/>
    </row>
    <row r="31" spans="1:9" ht="36.75" hidden="1" thickBot="1">
      <c r="A31" s="58" t="s">
        <v>772</v>
      </c>
      <c r="B31" s="62" t="s">
        <v>773</v>
      </c>
      <c r="C31" s="859">
        <v>8327</v>
      </c>
      <c r="D31" s="860"/>
      <c r="E31" s="861"/>
      <c r="F31" s="861"/>
      <c r="G31" s="862"/>
      <c r="H31" s="858"/>
      <c r="I31" s="808"/>
    </row>
    <row r="32" spans="1:9" ht="24.75" hidden="1" thickBot="1">
      <c r="A32" s="58" t="s">
        <v>774</v>
      </c>
      <c r="B32" s="62" t="s">
        <v>775</v>
      </c>
      <c r="C32" s="863">
        <v>7030</v>
      </c>
      <c r="D32" s="864"/>
      <c r="E32" s="865"/>
      <c r="F32" s="865"/>
      <c r="G32" s="866"/>
      <c r="H32" s="858"/>
      <c r="I32" s="808"/>
    </row>
    <row r="33" spans="1:9" ht="36.75" hidden="1" thickBot="1">
      <c r="A33" s="58" t="s">
        <v>776</v>
      </c>
      <c r="B33" s="62" t="s">
        <v>11</v>
      </c>
      <c r="C33" s="859">
        <v>7030</v>
      </c>
      <c r="D33" s="860"/>
      <c r="E33" s="861"/>
      <c r="F33" s="861"/>
      <c r="G33" s="862"/>
      <c r="H33" s="858"/>
      <c r="I33" s="808"/>
    </row>
    <row r="34" spans="1:9" ht="36.75" hidden="1" thickBot="1">
      <c r="A34" s="58" t="s">
        <v>12</v>
      </c>
      <c r="B34" s="62" t="s">
        <v>790</v>
      </c>
      <c r="C34" s="850">
        <v>1297</v>
      </c>
      <c r="D34" s="855"/>
      <c r="E34" s="856"/>
      <c r="F34" s="856"/>
      <c r="G34" s="857"/>
      <c r="H34" s="858"/>
      <c r="I34" s="808"/>
    </row>
    <row r="35" spans="1:9" ht="36.75" hidden="1" thickBot="1">
      <c r="A35" s="58" t="s">
        <v>791</v>
      </c>
      <c r="B35" s="62" t="s">
        <v>792</v>
      </c>
      <c r="C35" s="867"/>
      <c r="D35" s="868"/>
      <c r="E35" s="869"/>
      <c r="F35" s="869"/>
      <c r="G35" s="870"/>
      <c r="H35" s="858"/>
      <c r="I35" s="808"/>
    </row>
    <row r="36" spans="1:9" ht="36.75" hidden="1" thickBot="1">
      <c r="A36" s="58" t="s">
        <v>793</v>
      </c>
      <c r="B36" s="62" t="s">
        <v>794</v>
      </c>
      <c r="C36" s="867"/>
      <c r="D36" s="868"/>
      <c r="E36" s="869"/>
      <c r="F36" s="869"/>
      <c r="G36" s="870"/>
      <c r="H36" s="858"/>
      <c r="I36" s="808"/>
    </row>
    <row r="37" spans="1:9" ht="24.75" hidden="1" thickBot="1">
      <c r="A37" s="58" t="s">
        <v>795</v>
      </c>
      <c r="B37" s="62" t="s">
        <v>796</v>
      </c>
      <c r="C37" s="867"/>
      <c r="D37" s="868"/>
      <c r="E37" s="869"/>
      <c r="F37" s="869"/>
      <c r="G37" s="870"/>
      <c r="H37" s="858"/>
      <c r="I37" s="808"/>
    </row>
    <row r="38" spans="1:9" ht="24.75" hidden="1" thickBot="1">
      <c r="A38" s="58" t="s">
        <v>797</v>
      </c>
      <c r="B38" s="62" t="s">
        <v>798</v>
      </c>
      <c r="C38" s="867"/>
      <c r="D38" s="868"/>
      <c r="E38" s="869"/>
      <c r="F38" s="869"/>
      <c r="G38" s="870"/>
      <c r="H38" s="858"/>
      <c r="I38" s="808"/>
    </row>
    <row r="39" spans="1:9" ht="24.75" hidden="1" thickBot="1">
      <c r="A39" s="58" t="s">
        <v>799</v>
      </c>
      <c r="B39" s="62" t="s">
        <v>800</v>
      </c>
      <c r="C39" s="867"/>
      <c r="D39" s="868"/>
      <c r="E39" s="869"/>
      <c r="F39" s="869"/>
      <c r="G39" s="870"/>
      <c r="H39" s="858"/>
      <c r="I39" s="808"/>
    </row>
    <row r="40" spans="1:9" ht="24.75" hidden="1" thickBot="1">
      <c r="A40" s="58" t="s">
        <v>801</v>
      </c>
      <c r="B40" s="62" t="s">
        <v>802</v>
      </c>
      <c r="C40" s="867"/>
      <c r="D40" s="868"/>
      <c r="E40" s="869"/>
      <c r="F40" s="869"/>
      <c r="G40" s="870"/>
      <c r="H40" s="858"/>
      <c r="I40" s="808"/>
    </row>
    <row r="41" spans="1:9" ht="24.75" hidden="1" thickBot="1">
      <c r="A41" s="58" t="s">
        <v>803</v>
      </c>
      <c r="B41" s="62" t="s">
        <v>804</v>
      </c>
      <c r="C41" s="867"/>
      <c r="D41" s="868"/>
      <c r="E41" s="869"/>
      <c r="F41" s="869"/>
      <c r="G41" s="870"/>
      <c r="H41" s="858"/>
      <c r="I41" s="808"/>
    </row>
    <row r="42" spans="1:9" ht="36.75" hidden="1" thickBot="1">
      <c r="A42" s="58" t="s">
        <v>805</v>
      </c>
      <c r="B42" s="62" t="s">
        <v>31</v>
      </c>
      <c r="C42" s="867"/>
      <c r="D42" s="868"/>
      <c r="E42" s="869"/>
      <c r="F42" s="869"/>
      <c r="G42" s="870"/>
      <c r="H42" s="858"/>
      <c r="I42" s="808"/>
    </row>
    <row r="43" spans="1:9" ht="36.75" hidden="1" thickBot="1">
      <c r="A43" s="58" t="s">
        <v>32</v>
      </c>
      <c r="B43" s="62" t="s">
        <v>209</v>
      </c>
      <c r="C43" s="867"/>
      <c r="D43" s="868"/>
      <c r="E43" s="869"/>
      <c r="F43" s="869"/>
      <c r="G43" s="870"/>
      <c r="H43" s="858"/>
      <c r="I43" s="808"/>
    </row>
    <row r="44" spans="1:9" ht="36.75" hidden="1" thickBot="1">
      <c r="A44" s="58" t="s">
        <v>210</v>
      </c>
      <c r="B44" s="62" t="s">
        <v>211</v>
      </c>
      <c r="C44" s="867"/>
      <c r="D44" s="868"/>
      <c r="E44" s="869"/>
      <c r="F44" s="869"/>
      <c r="G44" s="870"/>
      <c r="H44" s="858"/>
      <c r="I44" s="808"/>
    </row>
    <row r="45" spans="1:9" ht="60.75" hidden="1" thickBot="1">
      <c r="A45" s="58" t="s">
        <v>212</v>
      </c>
      <c r="B45" s="63" t="s">
        <v>217</v>
      </c>
      <c r="C45" s="867"/>
      <c r="D45" s="868"/>
      <c r="E45" s="869"/>
      <c r="F45" s="869"/>
      <c r="G45" s="870"/>
      <c r="H45" s="858"/>
      <c r="I45" s="808"/>
    </row>
    <row r="46" spans="1:9" ht="24.75" hidden="1" thickBot="1">
      <c r="A46" s="58" t="s">
        <v>218</v>
      </c>
      <c r="B46" s="62" t="s">
        <v>769</v>
      </c>
      <c r="C46" s="867"/>
      <c r="D46" s="868"/>
      <c r="E46" s="869"/>
      <c r="F46" s="869"/>
      <c r="G46" s="870"/>
      <c r="H46" s="858"/>
      <c r="I46" s="808"/>
    </row>
    <row r="47" spans="1:9" ht="24.75" hidden="1" thickBot="1">
      <c r="A47" s="58" t="s">
        <v>219</v>
      </c>
      <c r="B47" s="62" t="s">
        <v>771</v>
      </c>
      <c r="C47" s="867"/>
      <c r="D47" s="868"/>
      <c r="E47" s="869"/>
      <c r="F47" s="869"/>
      <c r="G47" s="870"/>
      <c r="H47" s="858"/>
      <c r="I47" s="808"/>
    </row>
    <row r="48" spans="1:9" ht="36.75" hidden="1" thickBot="1">
      <c r="A48" s="58" t="s">
        <v>220</v>
      </c>
      <c r="B48" s="62" t="s">
        <v>773</v>
      </c>
      <c r="C48" s="867"/>
      <c r="D48" s="868"/>
      <c r="E48" s="869"/>
      <c r="F48" s="869"/>
      <c r="G48" s="870"/>
      <c r="H48" s="858"/>
      <c r="I48" s="808"/>
    </row>
    <row r="49" spans="1:9" ht="24.75" hidden="1" thickBot="1">
      <c r="A49" s="58" t="s">
        <v>221</v>
      </c>
      <c r="B49" s="62" t="s">
        <v>775</v>
      </c>
      <c r="C49" s="867"/>
      <c r="D49" s="868"/>
      <c r="E49" s="869"/>
      <c r="F49" s="869"/>
      <c r="G49" s="870"/>
      <c r="H49" s="858"/>
      <c r="I49" s="808"/>
    </row>
    <row r="50" spans="1:9" ht="36.75" hidden="1" thickBot="1">
      <c r="A50" s="58" t="s">
        <v>222</v>
      </c>
      <c r="B50" s="62" t="s">
        <v>11</v>
      </c>
      <c r="C50" s="867"/>
      <c r="D50" s="868"/>
      <c r="E50" s="869"/>
      <c r="F50" s="869"/>
      <c r="G50" s="870"/>
      <c r="H50" s="858"/>
      <c r="I50" s="808"/>
    </row>
    <row r="51" spans="1:9" ht="36.75" hidden="1" thickBot="1">
      <c r="A51" s="58" t="s">
        <v>223</v>
      </c>
      <c r="B51" s="62" t="s">
        <v>790</v>
      </c>
      <c r="C51" s="867"/>
      <c r="D51" s="868"/>
      <c r="E51" s="869"/>
      <c r="F51" s="869"/>
      <c r="G51" s="870"/>
      <c r="H51" s="858"/>
      <c r="I51" s="808"/>
    </row>
    <row r="52" spans="1:9" ht="36.75" hidden="1" thickBot="1">
      <c r="A52" s="58" t="s">
        <v>224</v>
      </c>
      <c r="B52" s="62" t="s">
        <v>792</v>
      </c>
      <c r="C52" s="867"/>
      <c r="D52" s="868"/>
      <c r="E52" s="869"/>
      <c r="F52" s="869"/>
      <c r="G52" s="870"/>
      <c r="H52" s="858"/>
      <c r="I52" s="808"/>
    </row>
    <row r="53" spans="1:9" ht="36.75" hidden="1" thickBot="1">
      <c r="A53" s="58" t="s">
        <v>225</v>
      </c>
      <c r="B53" s="62" t="s">
        <v>794</v>
      </c>
      <c r="C53" s="867"/>
      <c r="D53" s="868"/>
      <c r="E53" s="869"/>
      <c r="F53" s="869"/>
      <c r="G53" s="870"/>
      <c r="H53" s="858"/>
      <c r="I53" s="808"/>
    </row>
    <row r="54" spans="1:9" ht="24.75" hidden="1" thickBot="1">
      <c r="A54" s="58" t="s">
        <v>226</v>
      </c>
      <c r="B54" s="62" t="s">
        <v>796</v>
      </c>
      <c r="C54" s="867"/>
      <c r="D54" s="868"/>
      <c r="E54" s="869"/>
      <c r="F54" s="869"/>
      <c r="G54" s="870"/>
      <c r="H54" s="858"/>
      <c r="I54" s="808"/>
    </row>
    <row r="55" spans="1:9" ht="24.75" hidden="1" thickBot="1">
      <c r="A55" s="58" t="s">
        <v>199</v>
      </c>
      <c r="B55" s="62" t="s">
        <v>798</v>
      </c>
      <c r="C55" s="867"/>
      <c r="D55" s="868"/>
      <c r="E55" s="869"/>
      <c r="F55" s="869"/>
      <c r="G55" s="870"/>
      <c r="H55" s="858"/>
      <c r="I55" s="808"/>
    </row>
    <row r="56" spans="1:9" ht="24.75" hidden="1" thickBot="1">
      <c r="A56" s="58" t="s">
        <v>200</v>
      </c>
      <c r="B56" s="62" t="s">
        <v>800</v>
      </c>
      <c r="C56" s="867"/>
      <c r="D56" s="868"/>
      <c r="E56" s="869"/>
      <c r="F56" s="869"/>
      <c r="G56" s="870"/>
      <c r="H56" s="858"/>
      <c r="I56" s="808"/>
    </row>
    <row r="57" spans="1:9" ht="24.75" hidden="1" thickBot="1">
      <c r="A57" s="58" t="s">
        <v>201</v>
      </c>
      <c r="B57" s="62" t="s">
        <v>802</v>
      </c>
      <c r="C57" s="867"/>
      <c r="D57" s="868"/>
      <c r="E57" s="869"/>
      <c r="F57" s="869"/>
      <c r="G57" s="870"/>
      <c r="H57" s="858"/>
      <c r="I57" s="808"/>
    </row>
    <row r="58" spans="1:9" ht="24.75" hidden="1" thickBot="1">
      <c r="A58" s="58" t="s">
        <v>202</v>
      </c>
      <c r="B58" s="62" t="s">
        <v>804</v>
      </c>
      <c r="C58" s="867"/>
      <c r="D58" s="868"/>
      <c r="E58" s="869"/>
      <c r="F58" s="869"/>
      <c r="G58" s="870"/>
      <c r="H58" s="858"/>
      <c r="I58" s="808"/>
    </row>
    <row r="59" spans="1:9" ht="36.75" hidden="1" thickBot="1">
      <c r="A59" s="58" t="s">
        <v>203</v>
      </c>
      <c r="B59" s="62" t="s">
        <v>31</v>
      </c>
      <c r="C59" s="867"/>
      <c r="D59" s="868"/>
      <c r="E59" s="869"/>
      <c r="F59" s="869"/>
      <c r="G59" s="870"/>
      <c r="H59" s="858"/>
      <c r="I59" s="808"/>
    </row>
    <row r="60" spans="1:9" ht="36.75" hidden="1" thickBot="1">
      <c r="A60" s="58" t="s">
        <v>204</v>
      </c>
      <c r="B60" s="62" t="s">
        <v>149</v>
      </c>
      <c r="C60" s="867"/>
      <c r="D60" s="868"/>
      <c r="E60" s="869"/>
      <c r="F60" s="869"/>
      <c r="G60" s="870"/>
      <c r="H60" s="858"/>
      <c r="I60" s="808"/>
    </row>
    <row r="61" spans="1:9" ht="36.75" hidden="1" thickBot="1">
      <c r="A61" s="58" t="s">
        <v>150</v>
      </c>
      <c r="B61" s="62" t="s">
        <v>211</v>
      </c>
      <c r="C61" s="867"/>
      <c r="D61" s="868"/>
      <c r="E61" s="869"/>
      <c r="F61" s="869"/>
      <c r="G61" s="870"/>
      <c r="H61" s="858"/>
      <c r="I61" s="808"/>
    </row>
    <row r="62" spans="1:9" ht="24.75" hidden="1" thickBot="1">
      <c r="A62" s="57" t="s">
        <v>151</v>
      </c>
      <c r="B62" s="61" t="s">
        <v>152</v>
      </c>
      <c r="C62" s="867"/>
      <c r="D62" s="868"/>
      <c r="E62" s="869"/>
      <c r="F62" s="869"/>
      <c r="G62" s="870"/>
      <c r="H62" s="858"/>
      <c r="I62" s="808"/>
    </row>
    <row r="63" spans="1:9" ht="24.75" hidden="1" thickBot="1">
      <c r="A63" s="58" t="s">
        <v>153</v>
      </c>
      <c r="B63" s="63" t="s">
        <v>156</v>
      </c>
      <c r="C63" s="867"/>
      <c r="D63" s="868"/>
      <c r="E63" s="869"/>
      <c r="F63" s="869"/>
      <c r="G63" s="870"/>
      <c r="H63" s="858"/>
      <c r="I63" s="808"/>
    </row>
    <row r="64" spans="1:9" ht="24.75" hidden="1" thickBot="1">
      <c r="A64" s="58" t="s">
        <v>157</v>
      </c>
      <c r="B64" s="62" t="s">
        <v>158</v>
      </c>
      <c r="C64" s="867"/>
      <c r="D64" s="868"/>
      <c r="E64" s="869"/>
      <c r="F64" s="869"/>
      <c r="G64" s="870"/>
      <c r="H64" s="858"/>
      <c r="I64" s="808"/>
    </row>
    <row r="65" spans="1:9" ht="24.75" hidden="1" thickBot="1">
      <c r="A65" s="58" t="s">
        <v>159</v>
      </c>
      <c r="B65" s="62" t="s">
        <v>160</v>
      </c>
      <c r="C65" s="867"/>
      <c r="D65" s="868"/>
      <c r="E65" s="869"/>
      <c r="F65" s="869"/>
      <c r="G65" s="870"/>
      <c r="H65" s="858"/>
      <c r="I65" s="808"/>
    </row>
    <row r="66" spans="1:9" ht="24.75" hidden="1" thickBot="1">
      <c r="A66" s="58" t="s">
        <v>161</v>
      </c>
      <c r="B66" s="62" t="s">
        <v>866</v>
      </c>
      <c r="C66" s="867"/>
      <c r="D66" s="868"/>
      <c r="E66" s="869"/>
      <c r="F66" s="869"/>
      <c r="G66" s="870"/>
      <c r="H66" s="858"/>
      <c r="I66" s="808"/>
    </row>
    <row r="67" spans="1:9" ht="24.75" hidden="1" thickBot="1">
      <c r="A67" s="58" t="s">
        <v>867</v>
      </c>
      <c r="B67" s="62" t="s">
        <v>873</v>
      </c>
      <c r="C67" s="867"/>
      <c r="D67" s="868"/>
      <c r="E67" s="869"/>
      <c r="F67" s="869"/>
      <c r="G67" s="870"/>
      <c r="H67" s="858"/>
      <c r="I67" s="808"/>
    </row>
    <row r="68" spans="1:9" ht="24.75" hidden="1" thickBot="1">
      <c r="A68" s="58" t="s">
        <v>874</v>
      </c>
      <c r="B68" s="62" t="s">
        <v>875</v>
      </c>
      <c r="C68" s="867"/>
      <c r="D68" s="868"/>
      <c r="E68" s="869"/>
      <c r="F68" s="869"/>
      <c r="G68" s="870"/>
      <c r="H68" s="858"/>
      <c r="I68" s="808"/>
    </row>
    <row r="69" spans="1:9" ht="24.75" hidden="1" thickBot="1">
      <c r="A69" s="58" t="s">
        <v>876</v>
      </c>
      <c r="B69" s="62" t="s">
        <v>831</v>
      </c>
      <c r="C69" s="867"/>
      <c r="D69" s="868"/>
      <c r="E69" s="869"/>
      <c r="F69" s="869"/>
      <c r="G69" s="870"/>
      <c r="H69" s="858"/>
      <c r="I69" s="808"/>
    </row>
    <row r="70" spans="1:9" ht="36.75" hidden="1" thickBot="1">
      <c r="A70" s="58" t="s">
        <v>832</v>
      </c>
      <c r="B70" s="62" t="s">
        <v>833</v>
      </c>
      <c r="C70" s="867"/>
      <c r="D70" s="868"/>
      <c r="E70" s="869"/>
      <c r="F70" s="869"/>
      <c r="G70" s="870"/>
      <c r="H70" s="858"/>
      <c r="I70" s="808"/>
    </row>
    <row r="71" spans="1:9" ht="24.75" hidden="1" thickBot="1">
      <c r="A71" s="58" t="s">
        <v>834</v>
      </c>
      <c r="B71" s="61" t="s">
        <v>835</v>
      </c>
      <c r="C71" s="867"/>
      <c r="D71" s="868"/>
      <c r="E71" s="869"/>
      <c r="F71" s="869"/>
      <c r="G71" s="870"/>
      <c r="H71" s="858"/>
      <c r="I71" s="808"/>
    </row>
    <row r="72" spans="1:9" ht="24.75" hidden="1" thickBot="1">
      <c r="A72" s="58" t="s">
        <v>836</v>
      </c>
      <c r="B72" s="62" t="s">
        <v>158</v>
      </c>
      <c r="C72" s="867"/>
      <c r="D72" s="868"/>
      <c r="E72" s="869"/>
      <c r="F72" s="869"/>
      <c r="G72" s="870"/>
      <c r="H72" s="858"/>
      <c r="I72" s="808"/>
    </row>
    <row r="73" spans="1:9" ht="13.5" hidden="1" thickBot="1">
      <c r="A73" s="58" t="s">
        <v>837</v>
      </c>
      <c r="B73" s="64" t="s">
        <v>169</v>
      </c>
      <c r="C73" s="867"/>
      <c r="D73" s="868"/>
      <c r="E73" s="869"/>
      <c r="F73" s="869"/>
      <c r="G73" s="870"/>
      <c r="H73" s="858"/>
      <c r="I73" s="808"/>
    </row>
    <row r="74" spans="1:9" ht="36.75" hidden="1" thickBot="1">
      <c r="A74" s="58" t="s">
        <v>170</v>
      </c>
      <c r="B74" s="64" t="s">
        <v>171</v>
      </c>
      <c r="C74" s="867"/>
      <c r="D74" s="868"/>
      <c r="E74" s="869"/>
      <c r="F74" s="869"/>
      <c r="G74" s="870"/>
      <c r="H74" s="858"/>
      <c r="I74" s="808"/>
    </row>
    <row r="75" spans="1:9" ht="24.75" hidden="1" thickBot="1">
      <c r="A75" s="58" t="s">
        <v>172</v>
      </c>
      <c r="B75" s="62" t="s">
        <v>160</v>
      </c>
      <c r="C75" s="867"/>
      <c r="D75" s="868"/>
      <c r="E75" s="869"/>
      <c r="F75" s="869"/>
      <c r="G75" s="870"/>
      <c r="H75" s="858"/>
      <c r="I75" s="808"/>
    </row>
    <row r="76" spans="1:9" ht="24.75" hidden="1" thickBot="1">
      <c r="A76" s="58" t="s">
        <v>173</v>
      </c>
      <c r="B76" s="62" t="s">
        <v>866</v>
      </c>
      <c r="C76" s="867"/>
      <c r="D76" s="868"/>
      <c r="E76" s="869"/>
      <c r="F76" s="869"/>
      <c r="G76" s="870"/>
      <c r="H76" s="858"/>
      <c r="I76" s="808"/>
    </row>
    <row r="77" spans="1:9" ht="24.75" hidden="1" thickBot="1">
      <c r="A77" s="58" t="s">
        <v>920</v>
      </c>
      <c r="B77" s="62" t="s">
        <v>873</v>
      </c>
      <c r="C77" s="867"/>
      <c r="D77" s="868"/>
      <c r="E77" s="869"/>
      <c r="F77" s="869"/>
      <c r="G77" s="870"/>
      <c r="H77" s="858"/>
      <c r="I77" s="808"/>
    </row>
    <row r="78" spans="1:9" ht="24.75" hidden="1" thickBot="1">
      <c r="A78" s="58" t="s">
        <v>921</v>
      </c>
      <c r="B78" s="62" t="s">
        <v>875</v>
      </c>
      <c r="C78" s="867"/>
      <c r="D78" s="868"/>
      <c r="E78" s="869"/>
      <c r="F78" s="869"/>
      <c r="G78" s="870"/>
      <c r="H78" s="858"/>
      <c r="I78" s="808"/>
    </row>
    <row r="79" spans="1:9" ht="24.75" hidden="1" thickBot="1">
      <c r="A79" s="58" t="s">
        <v>922</v>
      </c>
      <c r="B79" s="62" t="s">
        <v>923</v>
      </c>
      <c r="C79" s="867"/>
      <c r="D79" s="868"/>
      <c r="E79" s="869"/>
      <c r="F79" s="869"/>
      <c r="G79" s="870"/>
      <c r="H79" s="858"/>
      <c r="I79" s="808"/>
    </row>
    <row r="80" spans="1:9" ht="24.75" hidden="1" thickBot="1">
      <c r="A80" s="58" t="s">
        <v>924</v>
      </c>
      <c r="B80" s="62" t="s">
        <v>925</v>
      </c>
      <c r="C80" s="867"/>
      <c r="D80" s="868"/>
      <c r="E80" s="869"/>
      <c r="F80" s="869"/>
      <c r="G80" s="870"/>
      <c r="H80" s="858"/>
      <c r="I80" s="808"/>
    </row>
    <row r="81" spans="1:9" ht="24.75" hidden="1" thickBot="1">
      <c r="A81" s="57" t="s">
        <v>926</v>
      </c>
      <c r="B81" s="61" t="s">
        <v>927</v>
      </c>
      <c r="C81" s="867"/>
      <c r="D81" s="868"/>
      <c r="E81" s="869"/>
      <c r="F81" s="869"/>
      <c r="G81" s="870"/>
      <c r="H81" s="858"/>
      <c r="I81" s="808"/>
    </row>
    <row r="82" spans="1:9" ht="48.75" hidden="1" thickBot="1">
      <c r="A82" s="58" t="s">
        <v>928</v>
      </c>
      <c r="B82" s="63" t="s">
        <v>929</v>
      </c>
      <c r="C82" s="867"/>
      <c r="D82" s="868"/>
      <c r="E82" s="869"/>
      <c r="F82" s="869"/>
      <c r="G82" s="870"/>
      <c r="H82" s="858"/>
      <c r="I82" s="808"/>
    </row>
    <row r="83" spans="1:9" ht="24.75" hidden="1" thickBot="1">
      <c r="A83" s="58" t="s">
        <v>930</v>
      </c>
      <c r="B83" s="62" t="s">
        <v>852</v>
      </c>
      <c r="C83" s="867"/>
      <c r="D83" s="868"/>
      <c r="E83" s="869"/>
      <c r="F83" s="869"/>
      <c r="G83" s="870"/>
      <c r="H83" s="858"/>
      <c r="I83" s="808"/>
    </row>
    <row r="84" spans="1:9" ht="24.75" hidden="1" thickBot="1">
      <c r="A84" s="58" t="s">
        <v>853</v>
      </c>
      <c r="B84" s="62" t="s">
        <v>854</v>
      </c>
      <c r="C84" s="867"/>
      <c r="D84" s="868"/>
      <c r="E84" s="869"/>
      <c r="F84" s="869"/>
      <c r="G84" s="870"/>
      <c r="H84" s="858"/>
      <c r="I84" s="808"/>
    </row>
    <row r="85" spans="1:9" ht="13.5" hidden="1" thickBot="1">
      <c r="A85" s="58" t="s">
        <v>855</v>
      </c>
      <c r="B85" s="62" t="s">
        <v>856</v>
      </c>
      <c r="C85" s="867"/>
      <c r="D85" s="868"/>
      <c r="E85" s="869"/>
      <c r="F85" s="869"/>
      <c r="G85" s="870"/>
      <c r="H85" s="858"/>
      <c r="I85" s="808"/>
    </row>
    <row r="86" spans="1:9" ht="24.75" hidden="1" thickBot="1">
      <c r="A86" s="57" t="s">
        <v>857</v>
      </c>
      <c r="B86" s="61" t="s">
        <v>858</v>
      </c>
      <c r="C86" s="867"/>
      <c r="D86" s="868"/>
      <c r="E86" s="869"/>
      <c r="F86" s="869"/>
      <c r="G86" s="870"/>
      <c r="H86" s="858"/>
      <c r="I86" s="808"/>
    </row>
    <row r="87" spans="1:9" ht="36.75" hidden="1" thickBot="1">
      <c r="A87" s="58" t="s">
        <v>859</v>
      </c>
      <c r="B87" s="61" t="s">
        <v>860</v>
      </c>
      <c r="C87" s="867"/>
      <c r="D87" s="868"/>
      <c r="E87" s="869"/>
      <c r="F87" s="869"/>
      <c r="G87" s="870"/>
      <c r="H87" s="858"/>
      <c r="I87" s="808"/>
    </row>
    <row r="88" spans="1:9" ht="24.75" hidden="1" thickBot="1">
      <c r="A88" s="58" t="s">
        <v>861</v>
      </c>
      <c r="B88" s="62" t="s">
        <v>125</v>
      </c>
      <c r="C88" s="867"/>
      <c r="D88" s="868"/>
      <c r="E88" s="869"/>
      <c r="F88" s="869"/>
      <c r="G88" s="870"/>
      <c r="H88" s="858"/>
      <c r="I88" s="808"/>
    </row>
    <row r="89" spans="1:9" ht="24.75" hidden="1" thickBot="1">
      <c r="A89" s="58" t="s">
        <v>126</v>
      </c>
      <c r="B89" s="62" t="s">
        <v>912</v>
      </c>
      <c r="C89" s="867"/>
      <c r="D89" s="868"/>
      <c r="E89" s="869"/>
      <c r="F89" s="869"/>
      <c r="G89" s="870"/>
      <c r="H89" s="858"/>
      <c r="I89" s="808"/>
    </row>
    <row r="90" spans="1:9" ht="24.75" hidden="1" thickBot="1">
      <c r="A90" s="58" t="s">
        <v>913</v>
      </c>
      <c r="B90" s="62" t="s">
        <v>914</v>
      </c>
      <c r="C90" s="867"/>
      <c r="D90" s="868"/>
      <c r="E90" s="869"/>
      <c r="F90" s="869"/>
      <c r="G90" s="870"/>
      <c r="H90" s="858"/>
      <c r="I90" s="808"/>
    </row>
    <row r="91" spans="1:9" ht="24.75" hidden="1" thickBot="1">
      <c r="A91" s="58" t="s">
        <v>915</v>
      </c>
      <c r="B91" s="62" t="s">
        <v>916</v>
      </c>
      <c r="C91" s="867"/>
      <c r="D91" s="868"/>
      <c r="E91" s="869"/>
      <c r="F91" s="869"/>
      <c r="G91" s="870"/>
      <c r="H91" s="858"/>
      <c r="I91" s="808"/>
    </row>
    <row r="92" spans="1:9" ht="24.75" hidden="1" thickBot="1">
      <c r="A92" s="58" t="s">
        <v>917</v>
      </c>
      <c r="B92" s="62" t="s">
        <v>918</v>
      </c>
      <c r="C92" s="867"/>
      <c r="D92" s="868"/>
      <c r="E92" s="869"/>
      <c r="F92" s="869"/>
      <c r="G92" s="870"/>
      <c r="H92" s="858"/>
      <c r="I92" s="808"/>
    </row>
    <row r="93" spans="1:9" ht="36.75" hidden="1" thickBot="1">
      <c r="A93" s="58" t="s">
        <v>919</v>
      </c>
      <c r="B93" s="62" t="s">
        <v>319</v>
      </c>
      <c r="C93" s="867"/>
      <c r="D93" s="868"/>
      <c r="E93" s="869"/>
      <c r="F93" s="869"/>
      <c r="G93" s="870"/>
      <c r="H93" s="858"/>
      <c r="I93" s="808"/>
    </row>
    <row r="94" spans="1:9" ht="36.75" hidden="1" thickBot="1">
      <c r="A94" s="58" t="s">
        <v>320</v>
      </c>
      <c r="B94" s="62" t="s">
        <v>321</v>
      </c>
      <c r="C94" s="867"/>
      <c r="D94" s="868"/>
      <c r="E94" s="869"/>
      <c r="F94" s="869"/>
      <c r="G94" s="870"/>
      <c r="H94" s="858"/>
      <c r="I94" s="808"/>
    </row>
    <row r="95" spans="1:9" ht="36.75" hidden="1" thickBot="1">
      <c r="A95" s="59" t="s">
        <v>322</v>
      </c>
      <c r="B95" s="61" t="s">
        <v>323</v>
      </c>
      <c r="C95" s="867"/>
      <c r="D95" s="868"/>
      <c r="E95" s="869"/>
      <c r="F95" s="869"/>
      <c r="G95" s="870"/>
      <c r="H95" s="858"/>
      <c r="I95" s="808"/>
    </row>
    <row r="96" spans="1:9" ht="24.75" hidden="1" thickBot="1">
      <c r="A96" s="58" t="s">
        <v>324</v>
      </c>
      <c r="B96" s="62" t="s">
        <v>325</v>
      </c>
      <c r="C96" s="867"/>
      <c r="D96" s="868"/>
      <c r="E96" s="869"/>
      <c r="F96" s="869"/>
      <c r="G96" s="870"/>
      <c r="H96" s="858"/>
      <c r="I96" s="808"/>
    </row>
    <row r="97" spans="1:9" ht="24.75" hidden="1" thickBot="1">
      <c r="A97" s="58" t="s">
        <v>326</v>
      </c>
      <c r="B97" s="62" t="s">
        <v>327</v>
      </c>
      <c r="C97" s="867"/>
      <c r="D97" s="868"/>
      <c r="E97" s="869"/>
      <c r="F97" s="869"/>
      <c r="G97" s="870"/>
      <c r="H97" s="858"/>
      <c r="I97" s="808"/>
    </row>
    <row r="98" spans="1:9" ht="24.75" hidden="1" thickBot="1">
      <c r="A98" s="58" t="s">
        <v>328</v>
      </c>
      <c r="B98" s="62" t="s">
        <v>1037</v>
      </c>
      <c r="C98" s="867"/>
      <c r="D98" s="868"/>
      <c r="E98" s="869"/>
      <c r="F98" s="869"/>
      <c r="G98" s="870"/>
      <c r="H98" s="858"/>
      <c r="I98" s="808"/>
    </row>
    <row r="99" spans="1:9" ht="24.75" hidden="1" thickBot="1">
      <c r="A99" s="58" t="s">
        <v>1038</v>
      </c>
      <c r="B99" s="62" t="s">
        <v>1039</v>
      </c>
      <c r="C99" s="867"/>
      <c r="D99" s="868"/>
      <c r="E99" s="869"/>
      <c r="F99" s="869"/>
      <c r="G99" s="870"/>
      <c r="H99" s="858"/>
      <c r="I99" s="808"/>
    </row>
    <row r="100" spans="1:9" ht="24.75" hidden="1" thickBot="1">
      <c r="A100" s="58" t="s">
        <v>1040</v>
      </c>
      <c r="B100" s="62" t="s">
        <v>999</v>
      </c>
      <c r="C100" s="867"/>
      <c r="D100" s="868"/>
      <c r="E100" s="869"/>
      <c r="F100" s="869"/>
      <c r="G100" s="870"/>
      <c r="H100" s="858"/>
      <c r="I100" s="808"/>
    </row>
    <row r="101" spans="1:9" ht="36.75" hidden="1" thickBot="1">
      <c r="A101" s="58" t="s">
        <v>1000</v>
      </c>
      <c r="B101" s="62" t="s">
        <v>1001</v>
      </c>
      <c r="C101" s="867"/>
      <c r="D101" s="868"/>
      <c r="E101" s="869"/>
      <c r="F101" s="869"/>
      <c r="G101" s="870"/>
      <c r="H101" s="858"/>
      <c r="I101" s="808"/>
    </row>
    <row r="102" spans="1:9" ht="36.75" hidden="1" thickBot="1">
      <c r="A102" s="58" t="s">
        <v>1002</v>
      </c>
      <c r="B102" s="62" t="s">
        <v>1003</v>
      </c>
      <c r="C102" s="867"/>
      <c r="D102" s="868"/>
      <c r="E102" s="869"/>
      <c r="F102" s="869"/>
      <c r="G102" s="870"/>
      <c r="H102" s="858"/>
      <c r="I102" s="808"/>
    </row>
    <row r="103" spans="1:9" ht="24.75" hidden="1" thickBot="1">
      <c r="A103" s="57" t="s">
        <v>1004</v>
      </c>
      <c r="B103" s="61" t="s">
        <v>1005</v>
      </c>
      <c r="C103" s="867"/>
      <c r="D103" s="868"/>
      <c r="E103" s="869"/>
      <c r="F103" s="869"/>
      <c r="G103" s="870"/>
      <c r="H103" s="858"/>
      <c r="I103" s="808"/>
    </row>
    <row r="104" spans="1:9" ht="24.75" hidden="1" thickBot="1">
      <c r="A104" s="58" t="s">
        <v>1006</v>
      </c>
      <c r="B104" s="61" t="s">
        <v>1008</v>
      </c>
      <c r="C104" s="867"/>
      <c r="D104" s="868"/>
      <c r="E104" s="869"/>
      <c r="F104" s="869"/>
      <c r="G104" s="870"/>
      <c r="H104" s="858"/>
      <c r="I104" s="808"/>
    </row>
    <row r="105" spans="1:9" ht="24.75" hidden="1" thickBot="1">
      <c r="A105" s="58" t="s">
        <v>1009</v>
      </c>
      <c r="B105" s="62" t="s">
        <v>1010</v>
      </c>
      <c r="C105" s="867"/>
      <c r="D105" s="868"/>
      <c r="E105" s="869"/>
      <c r="F105" s="869"/>
      <c r="G105" s="870"/>
      <c r="H105" s="858"/>
      <c r="I105" s="808"/>
    </row>
    <row r="106" spans="1:9" ht="48.75" hidden="1" thickBot="1">
      <c r="A106" s="58" t="s">
        <v>1011</v>
      </c>
      <c r="B106" s="62" t="s">
        <v>1012</v>
      </c>
      <c r="C106" s="867"/>
      <c r="D106" s="868"/>
      <c r="E106" s="869"/>
      <c r="F106" s="869"/>
      <c r="G106" s="870"/>
      <c r="H106" s="858"/>
      <c r="I106" s="808"/>
    </row>
    <row r="107" spans="1:9" ht="48.75" hidden="1" thickBot="1">
      <c r="A107" s="58" t="s">
        <v>1013</v>
      </c>
      <c r="B107" s="62" t="s">
        <v>1014</v>
      </c>
      <c r="C107" s="867"/>
      <c r="D107" s="868"/>
      <c r="E107" s="869"/>
      <c r="F107" s="869"/>
      <c r="G107" s="870"/>
      <c r="H107" s="858"/>
      <c r="I107" s="808"/>
    </row>
    <row r="108" spans="1:9" ht="48.75" hidden="1" thickBot="1">
      <c r="A108" s="58" t="s">
        <v>1015</v>
      </c>
      <c r="B108" s="62" t="s">
        <v>1019</v>
      </c>
      <c r="C108" s="867"/>
      <c r="D108" s="868"/>
      <c r="E108" s="869"/>
      <c r="F108" s="869"/>
      <c r="G108" s="870"/>
      <c r="H108" s="858"/>
      <c r="I108" s="808"/>
    </row>
    <row r="109" spans="1:9" ht="24.75" hidden="1" thickBot="1">
      <c r="A109" s="58" t="s">
        <v>1020</v>
      </c>
      <c r="B109" s="61" t="s">
        <v>1021</v>
      </c>
      <c r="C109" s="867"/>
      <c r="D109" s="868"/>
      <c r="E109" s="869"/>
      <c r="F109" s="869"/>
      <c r="G109" s="870"/>
      <c r="H109" s="858"/>
      <c r="I109" s="808"/>
    </row>
    <row r="110" spans="1:9" ht="24.75" hidden="1" thickBot="1">
      <c r="A110" s="58" t="s">
        <v>1022</v>
      </c>
      <c r="B110" s="62" t="s">
        <v>1023</v>
      </c>
      <c r="C110" s="867"/>
      <c r="D110" s="868"/>
      <c r="E110" s="869"/>
      <c r="F110" s="869"/>
      <c r="G110" s="870"/>
      <c r="H110" s="858"/>
      <c r="I110" s="808"/>
    </row>
    <row r="111" spans="1:9" ht="36.75" hidden="1" thickBot="1">
      <c r="A111" s="58" t="s">
        <v>1024</v>
      </c>
      <c r="B111" s="62" t="s">
        <v>433</v>
      </c>
      <c r="C111" s="867"/>
      <c r="D111" s="868"/>
      <c r="E111" s="869"/>
      <c r="F111" s="869"/>
      <c r="G111" s="870"/>
      <c r="H111" s="858"/>
      <c r="I111" s="808"/>
    </row>
    <row r="112" spans="1:9" ht="24.75" hidden="1" thickBot="1">
      <c r="A112" s="58" t="s">
        <v>434</v>
      </c>
      <c r="B112" s="62" t="s">
        <v>435</v>
      </c>
      <c r="C112" s="867"/>
      <c r="D112" s="868"/>
      <c r="E112" s="869"/>
      <c r="F112" s="869"/>
      <c r="G112" s="870"/>
      <c r="H112" s="858"/>
      <c r="I112" s="808"/>
    </row>
    <row r="113" spans="1:9" ht="24.75" hidden="1" thickBot="1">
      <c r="A113" s="58" t="s">
        <v>436</v>
      </c>
      <c r="B113" s="61" t="s">
        <v>437</v>
      </c>
      <c r="C113" s="867"/>
      <c r="D113" s="868"/>
      <c r="E113" s="869"/>
      <c r="F113" s="869"/>
      <c r="G113" s="870"/>
      <c r="H113" s="858"/>
      <c r="I113" s="808"/>
    </row>
    <row r="114" spans="1:9" ht="36.75" hidden="1" thickBot="1">
      <c r="A114" s="58" t="s">
        <v>438</v>
      </c>
      <c r="B114" s="62" t="s">
        <v>439</v>
      </c>
      <c r="C114" s="867"/>
      <c r="D114" s="868"/>
      <c r="E114" s="869"/>
      <c r="F114" s="869"/>
      <c r="G114" s="870"/>
      <c r="H114" s="858"/>
      <c r="I114" s="808"/>
    </row>
    <row r="115" spans="1:9" ht="24.75" hidden="1" thickBot="1">
      <c r="A115" s="59" t="s">
        <v>440</v>
      </c>
      <c r="B115" s="61" t="s">
        <v>442</v>
      </c>
      <c r="C115" s="867"/>
      <c r="D115" s="868"/>
      <c r="E115" s="869"/>
      <c r="F115" s="869"/>
      <c r="G115" s="870"/>
      <c r="H115" s="858"/>
      <c r="I115" s="808"/>
    </row>
    <row r="116" spans="1:9" ht="24.75" hidden="1" thickBot="1">
      <c r="A116" s="59" t="s">
        <v>443</v>
      </c>
      <c r="B116" s="62" t="s">
        <v>1021</v>
      </c>
      <c r="C116" s="867"/>
      <c r="D116" s="868"/>
      <c r="E116" s="869"/>
      <c r="F116" s="869"/>
      <c r="G116" s="870"/>
      <c r="H116" s="858"/>
      <c r="I116" s="808"/>
    </row>
    <row r="117" spans="1:9" ht="13.5" hidden="1" thickBot="1">
      <c r="A117" s="59" t="s">
        <v>444</v>
      </c>
      <c r="B117" s="62" t="s">
        <v>445</v>
      </c>
      <c r="C117" s="867"/>
      <c r="D117" s="868"/>
      <c r="E117" s="869"/>
      <c r="F117" s="869"/>
      <c r="G117" s="870"/>
      <c r="H117" s="858"/>
      <c r="I117" s="808"/>
    </row>
    <row r="118" spans="1:9" ht="24.75" hidden="1" thickBot="1">
      <c r="A118" s="59" t="s">
        <v>446</v>
      </c>
      <c r="B118" s="62" t="s">
        <v>395</v>
      </c>
      <c r="C118" s="867"/>
      <c r="D118" s="868"/>
      <c r="E118" s="869"/>
      <c r="F118" s="869"/>
      <c r="G118" s="870"/>
      <c r="H118" s="858"/>
      <c r="I118" s="808"/>
    </row>
    <row r="119" spans="1:9" ht="24.75" hidden="1" thickBot="1">
      <c r="A119" s="59" t="s">
        <v>396</v>
      </c>
      <c r="B119" s="62" t="s">
        <v>397</v>
      </c>
      <c r="C119" s="867"/>
      <c r="D119" s="868"/>
      <c r="E119" s="869"/>
      <c r="F119" s="869"/>
      <c r="G119" s="870"/>
      <c r="H119" s="858"/>
      <c r="I119" s="808"/>
    </row>
    <row r="120" spans="1:9" ht="24.75" hidden="1" thickBot="1">
      <c r="A120" s="57" t="s">
        <v>398</v>
      </c>
      <c r="B120" s="61" t="s">
        <v>399</v>
      </c>
      <c r="C120" s="867"/>
      <c r="D120" s="868"/>
      <c r="E120" s="869"/>
      <c r="F120" s="869"/>
      <c r="G120" s="870"/>
      <c r="H120" s="858"/>
      <c r="I120" s="808"/>
    </row>
    <row r="121" spans="1:9" ht="24.75" hidden="1" thickBot="1">
      <c r="A121" s="59" t="s">
        <v>400</v>
      </c>
      <c r="B121" s="62" t="s">
        <v>401</v>
      </c>
      <c r="C121" s="867"/>
      <c r="D121" s="868"/>
      <c r="E121" s="869"/>
      <c r="F121" s="869"/>
      <c r="G121" s="870"/>
      <c r="H121" s="858"/>
      <c r="I121" s="808"/>
    </row>
    <row r="122" spans="1:9" ht="24.75" hidden="1" thickBot="1">
      <c r="A122" s="59" t="s">
        <v>402</v>
      </c>
      <c r="B122" s="62" t="s">
        <v>403</v>
      </c>
      <c r="C122" s="867"/>
      <c r="D122" s="868"/>
      <c r="E122" s="869"/>
      <c r="F122" s="869"/>
      <c r="G122" s="870"/>
      <c r="H122" s="858"/>
      <c r="I122" s="808"/>
    </row>
    <row r="123" spans="1:9" ht="24.75" hidden="1" thickBot="1">
      <c r="A123" s="60" t="s">
        <v>404</v>
      </c>
      <c r="B123" s="65" t="s">
        <v>422</v>
      </c>
      <c r="C123" s="867"/>
      <c r="D123" s="871"/>
      <c r="E123" s="872"/>
      <c r="F123" s="872"/>
      <c r="G123" s="873"/>
      <c r="H123" s="874"/>
      <c r="I123" s="811"/>
    </row>
    <row r="124" spans="1:9" ht="24.75" thickBot="1">
      <c r="A124" s="812" t="s">
        <v>60</v>
      </c>
      <c r="B124" s="813" t="s">
        <v>61</v>
      </c>
      <c r="C124" s="829">
        <f aca="true" t="shared" si="0" ref="C124:H124">-C125</f>
        <v>0.9600000000064028</v>
      </c>
      <c r="D124" s="829" t="e">
        <f t="shared" si="0"/>
        <v>#REF!</v>
      </c>
      <c r="E124" s="829" t="e">
        <f t="shared" si="0"/>
        <v>#REF!</v>
      </c>
      <c r="F124" s="829" t="e">
        <f t="shared" si="0"/>
        <v>#REF!</v>
      </c>
      <c r="G124" s="829" t="e">
        <f t="shared" si="0"/>
        <v>#REF!</v>
      </c>
      <c r="H124" s="829">
        <f t="shared" si="0"/>
        <v>-9090.840000000011</v>
      </c>
      <c r="I124" s="816">
        <f aca="true" t="shared" si="1" ref="D124:I125">I125-I173</f>
        <v>8.164037416525446</v>
      </c>
    </row>
    <row r="125" spans="1:9" ht="25.5">
      <c r="A125" s="814" t="s">
        <v>181</v>
      </c>
      <c r="B125" s="815" t="s">
        <v>182</v>
      </c>
      <c r="C125" s="816">
        <f>C126-C174</f>
        <v>-0.9600000000064028</v>
      </c>
      <c r="D125" s="816" t="e">
        <f t="shared" si="1"/>
        <v>#REF!</v>
      </c>
      <c r="E125" s="816" t="e">
        <f t="shared" si="1"/>
        <v>#REF!</v>
      </c>
      <c r="F125" s="816" t="e">
        <f t="shared" si="1"/>
        <v>#REF!</v>
      </c>
      <c r="G125" s="816" t="e">
        <f t="shared" si="1"/>
        <v>#REF!</v>
      </c>
      <c r="H125" s="816">
        <f t="shared" si="1"/>
        <v>9090.840000000011</v>
      </c>
      <c r="I125" s="816">
        <f t="shared" si="1"/>
        <v>8.164037416525446</v>
      </c>
    </row>
    <row r="126" spans="1:9" ht="12.75">
      <c r="A126" s="817" t="s">
        <v>180</v>
      </c>
      <c r="B126" s="818" t="s">
        <v>423</v>
      </c>
      <c r="C126" s="269">
        <f>C148</f>
        <v>111363.7</v>
      </c>
      <c r="D126" s="269" t="e">
        <f aca="true" t="shared" si="2" ref="D126:I126">D148</f>
        <v>#REF!</v>
      </c>
      <c r="E126" s="269" t="e">
        <f t="shared" si="2"/>
        <v>#REF!</v>
      </c>
      <c r="F126" s="269" t="e">
        <f t="shared" si="2"/>
        <v>#REF!</v>
      </c>
      <c r="G126" s="269" t="e">
        <f t="shared" si="2"/>
        <v>#REF!</v>
      </c>
      <c r="H126" s="269">
        <f t="shared" si="2"/>
        <v>117455.20000000001</v>
      </c>
      <c r="I126" s="269">
        <f t="shared" si="2"/>
        <v>105.46991524168111</v>
      </c>
    </row>
    <row r="127" spans="1:9" ht="12.75" hidden="1">
      <c r="A127" s="819" t="s">
        <v>424</v>
      </c>
      <c r="B127" s="820" t="s">
        <v>425</v>
      </c>
      <c r="C127" s="269"/>
      <c r="D127" s="397"/>
      <c r="E127" s="388"/>
      <c r="F127" s="388"/>
      <c r="G127" s="806"/>
      <c r="H127" s="875"/>
      <c r="I127" s="827"/>
    </row>
    <row r="128" spans="1:9" ht="12.75" hidden="1">
      <c r="A128" s="819" t="s">
        <v>426</v>
      </c>
      <c r="B128" s="820" t="s">
        <v>427</v>
      </c>
      <c r="C128" s="269"/>
      <c r="D128" s="397"/>
      <c r="E128" s="388"/>
      <c r="F128" s="388"/>
      <c r="G128" s="806"/>
      <c r="H128" s="875"/>
      <c r="I128" s="827"/>
    </row>
    <row r="129" spans="1:9" ht="24" hidden="1">
      <c r="A129" s="819" t="s">
        <v>428</v>
      </c>
      <c r="B129" s="820" t="s">
        <v>540</v>
      </c>
      <c r="C129" s="269"/>
      <c r="D129" s="397"/>
      <c r="E129" s="388"/>
      <c r="F129" s="388"/>
      <c r="G129" s="806"/>
      <c r="H129" s="875"/>
      <c r="I129" s="827"/>
    </row>
    <row r="130" spans="1:9" ht="24" hidden="1">
      <c r="A130" s="819" t="s">
        <v>541</v>
      </c>
      <c r="B130" s="820" t="s">
        <v>542</v>
      </c>
      <c r="C130" s="269"/>
      <c r="D130" s="397"/>
      <c r="E130" s="388"/>
      <c r="F130" s="388"/>
      <c r="G130" s="806"/>
      <c r="H130" s="875"/>
      <c r="I130" s="827"/>
    </row>
    <row r="131" spans="1:9" ht="24" hidden="1">
      <c r="A131" s="819" t="s">
        <v>543</v>
      </c>
      <c r="B131" s="820" t="s">
        <v>523</v>
      </c>
      <c r="C131" s="269"/>
      <c r="D131" s="397"/>
      <c r="E131" s="388"/>
      <c r="F131" s="388"/>
      <c r="G131" s="806"/>
      <c r="H131" s="875"/>
      <c r="I131" s="827"/>
    </row>
    <row r="132" spans="1:9" ht="24" hidden="1">
      <c r="A132" s="819" t="s">
        <v>524</v>
      </c>
      <c r="B132" s="820" t="s">
        <v>525</v>
      </c>
      <c r="C132" s="269"/>
      <c r="D132" s="397"/>
      <c r="E132" s="388"/>
      <c r="F132" s="388"/>
      <c r="G132" s="806"/>
      <c r="H132" s="875"/>
      <c r="I132" s="827"/>
    </row>
    <row r="133" spans="1:9" ht="24" hidden="1">
      <c r="A133" s="819" t="s">
        <v>526</v>
      </c>
      <c r="B133" s="820" t="s">
        <v>1066</v>
      </c>
      <c r="C133" s="269"/>
      <c r="D133" s="397"/>
      <c r="E133" s="388"/>
      <c r="F133" s="388"/>
      <c r="G133" s="806"/>
      <c r="H133" s="875"/>
      <c r="I133" s="827"/>
    </row>
    <row r="134" spans="1:9" ht="24" hidden="1">
      <c r="A134" s="819" t="s">
        <v>1067</v>
      </c>
      <c r="B134" s="820" t="s">
        <v>1068</v>
      </c>
      <c r="C134" s="269"/>
      <c r="D134" s="397"/>
      <c r="E134" s="388"/>
      <c r="F134" s="388"/>
      <c r="G134" s="806"/>
      <c r="H134" s="875"/>
      <c r="I134" s="827"/>
    </row>
    <row r="135" spans="1:9" ht="36" hidden="1">
      <c r="A135" s="819" t="s">
        <v>1069</v>
      </c>
      <c r="B135" s="820" t="s">
        <v>1070</v>
      </c>
      <c r="C135" s="269"/>
      <c r="D135" s="397"/>
      <c r="E135" s="388"/>
      <c r="F135" s="388"/>
      <c r="G135" s="806"/>
      <c r="H135" s="875"/>
      <c r="I135" s="827"/>
    </row>
    <row r="136" spans="1:9" ht="24" hidden="1">
      <c r="A136" s="819" t="s">
        <v>1071</v>
      </c>
      <c r="B136" s="820" t="s">
        <v>1072</v>
      </c>
      <c r="C136" s="269"/>
      <c r="D136" s="397"/>
      <c r="E136" s="388"/>
      <c r="F136" s="388"/>
      <c r="G136" s="806"/>
      <c r="H136" s="875"/>
      <c r="I136" s="827"/>
    </row>
    <row r="137" spans="1:9" ht="36" hidden="1">
      <c r="A137" s="819" t="s">
        <v>1073</v>
      </c>
      <c r="B137" s="820" t="s">
        <v>1074</v>
      </c>
      <c r="C137" s="269"/>
      <c r="D137" s="397"/>
      <c r="E137" s="388"/>
      <c r="F137" s="388"/>
      <c r="G137" s="806"/>
      <c r="H137" s="875"/>
      <c r="I137" s="827"/>
    </row>
    <row r="138" spans="1:9" ht="36" hidden="1">
      <c r="A138" s="819" t="s">
        <v>1075</v>
      </c>
      <c r="B138" s="820" t="s">
        <v>1076</v>
      </c>
      <c r="C138" s="269"/>
      <c r="D138" s="397"/>
      <c r="E138" s="388"/>
      <c r="F138" s="388"/>
      <c r="G138" s="806"/>
      <c r="H138" s="875"/>
      <c r="I138" s="827"/>
    </row>
    <row r="139" spans="1:9" ht="24" hidden="1">
      <c r="A139" s="819" t="s">
        <v>1077</v>
      </c>
      <c r="B139" s="820" t="s">
        <v>1078</v>
      </c>
      <c r="C139" s="269"/>
      <c r="D139" s="397"/>
      <c r="E139" s="388"/>
      <c r="F139" s="388"/>
      <c r="G139" s="806"/>
      <c r="H139" s="875"/>
      <c r="I139" s="827"/>
    </row>
    <row r="140" spans="1:9" ht="24" hidden="1">
      <c r="A140" s="819" t="s">
        <v>1079</v>
      </c>
      <c r="B140" s="820" t="s">
        <v>1080</v>
      </c>
      <c r="C140" s="269"/>
      <c r="D140" s="397"/>
      <c r="E140" s="388"/>
      <c r="F140" s="388"/>
      <c r="G140" s="806"/>
      <c r="H140" s="875"/>
      <c r="I140" s="827"/>
    </row>
    <row r="141" spans="1:9" ht="24" hidden="1">
      <c r="A141" s="819" t="s">
        <v>1081</v>
      </c>
      <c r="B141" s="820" t="s">
        <v>571</v>
      </c>
      <c r="C141" s="269"/>
      <c r="D141" s="397"/>
      <c r="E141" s="388"/>
      <c r="F141" s="388"/>
      <c r="G141" s="806"/>
      <c r="H141" s="875"/>
      <c r="I141" s="827"/>
    </row>
    <row r="142" spans="1:9" ht="24" hidden="1">
      <c r="A142" s="819" t="s">
        <v>572</v>
      </c>
      <c r="B142" s="820" t="s">
        <v>573</v>
      </c>
      <c r="C142" s="269"/>
      <c r="D142" s="397"/>
      <c r="E142" s="388"/>
      <c r="F142" s="388"/>
      <c r="G142" s="806"/>
      <c r="H142" s="875"/>
      <c r="I142" s="827"/>
    </row>
    <row r="143" spans="1:9" ht="24" hidden="1">
      <c r="A143" s="819" t="s">
        <v>611</v>
      </c>
      <c r="B143" s="820" t="s">
        <v>612</v>
      </c>
      <c r="C143" s="269"/>
      <c r="D143" s="397"/>
      <c r="E143" s="388"/>
      <c r="F143" s="388"/>
      <c r="G143" s="806"/>
      <c r="H143" s="875"/>
      <c r="I143" s="827"/>
    </row>
    <row r="144" spans="1:9" ht="36" hidden="1">
      <c r="A144" s="819" t="s">
        <v>613</v>
      </c>
      <c r="B144" s="820" t="s">
        <v>1153</v>
      </c>
      <c r="C144" s="269"/>
      <c r="D144" s="397"/>
      <c r="E144" s="388"/>
      <c r="F144" s="388"/>
      <c r="G144" s="806"/>
      <c r="H144" s="875"/>
      <c r="I144" s="827"/>
    </row>
    <row r="145" spans="1:9" ht="36" hidden="1">
      <c r="A145" s="819" t="s">
        <v>1154</v>
      </c>
      <c r="B145" s="820" t="s">
        <v>1155</v>
      </c>
      <c r="C145" s="269"/>
      <c r="D145" s="397"/>
      <c r="E145" s="388"/>
      <c r="F145" s="388"/>
      <c r="G145" s="806"/>
      <c r="H145" s="875"/>
      <c r="I145" s="827"/>
    </row>
    <row r="146" spans="1:9" ht="36" hidden="1">
      <c r="A146" s="819" t="s">
        <v>1156</v>
      </c>
      <c r="B146" s="820" t="s">
        <v>1157</v>
      </c>
      <c r="C146" s="269"/>
      <c r="D146" s="397"/>
      <c r="E146" s="388"/>
      <c r="F146" s="388"/>
      <c r="G146" s="806"/>
      <c r="H146" s="875"/>
      <c r="I146" s="827"/>
    </row>
    <row r="147" spans="1:9" ht="36" hidden="1">
      <c r="A147" s="819" t="s">
        <v>1158</v>
      </c>
      <c r="B147" s="820" t="s">
        <v>1159</v>
      </c>
      <c r="C147" s="269"/>
      <c r="D147" s="397"/>
      <c r="E147" s="388"/>
      <c r="F147" s="388"/>
      <c r="G147" s="806"/>
      <c r="H147" s="875"/>
      <c r="I147" s="827"/>
    </row>
    <row r="148" spans="1:9" ht="12.75">
      <c r="A148" s="821" t="s">
        <v>179</v>
      </c>
      <c r="B148" s="820" t="s">
        <v>1160</v>
      </c>
      <c r="C148" s="224">
        <f>C162</f>
        <v>111363.7</v>
      </c>
      <c r="D148" s="224" t="e">
        <f aca="true" t="shared" si="3" ref="D148:I148">D162</f>
        <v>#REF!</v>
      </c>
      <c r="E148" s="224" t="e">
        <f t="shared" si="3"/>
        <v>#REF!</v>
      </c>
      <c r="F148" s="224" t="e">
        <f t="shared" si="3"/>
        <v>#REF!</v>
      </c>
      <c r="G148" s="224" t="e">
        <f t="shared" si="3"/>
        <v>#REF!</v>
      </c>
      <c r="H148" s="224">
        <f t="shared" si="3"/>
        <v>117455.20000000001</v>
      </c>
      <c r="I148" s="224">
        <f t="shared" si="3"/>
        <v>105.46991524168111</v>
      </c>
    </row>
    <row r="149" spans="1:9" ht="12.75" hidden="1">
      <c r="A149" s="819" t="s">
        <v>1161</v>
      </c>
      <c r="B149" s="820" t="s">
        <v>1162</v>
      </c>
      <c r="C149" s="224"/>
      <c r="D149" s="397"/>
      <c r="E149" s="388"/>
      <c r="F149" s="388"/>
      <c r="G149" s="806"/>
      <c r="H149" s="875"/>
      <c r="I149" s="827"/>
    </row>
    <row r="150" spans="1:9" ht="24" hidden="1">
      <c r="A150" s="821" t="s">
        <v>1163</v>
      </c>
      <c r="B150" s="820" t="s">
        <v>1164</v>
      </c>
      <c r="C150" s="224"/>
      <c r="D150" s="397"/>
      <c r="E150" s="388"/>
      <c r="F150" s="388"/>
      <c r="G150" s="806"/>
      <c r="H150" s="875"/>
      <c r="I150" s="827"/>
    </row>
    <row r="151" spans="1:9" ht="24" hidden="1">
      <c r="A151" s="821" t="s">
        <v>1165</v>
      </c>
      <c r="B151" s="820" t="s">
        <v>1166</v>
      </c>
      <c r="C151" s="224"/>
      <c r="D151" s="397"/>
      <c r="E151" s="388"/>
      <c r="F151" s="388"/>
      <c r="G151" s="806"/>
      <c r="H151" s="875"/>
      <c r="I151" s="827"/>
    </row>
    <row r="152" spans="1:9" ht="12.75" hidden="1">
      <c r="A152" s="821" t="s">
        <v>1167</v>
      </c>
      <c r="B152" s="820" t="s">
        <v>1168</v>
      </c>
      <c r="C152" s="224"/>
      <c r="D152" s="397"/>
      <c r="E152" s="388"/>
      <c r="F152" s="388"/>
      <c r="G152" s="806"/>
      <c r="H152" s="875"/>
      <c r="I152" s="827"/>
    </row>
    <row r="153" spans="1:9" ht="24" hidden="1">
      <c r="A153" s="821" t="s">
        <v>1169</v>
      </c>
      <c r="B153" s="820" t="s">
        <v>0</v>
      </c>
      <c r="C153" s="224"/>
      <c r="D153" s="397"/>
      <c r="E153" s="388"/>
      <c r="F153" s="388"/>
      <c r="G153" s="806"/>
      <c r="H153" s="875"/>
      <c r="I153" s="827"/>
    </row>
    <row r="154" spans="1:9" ht="24" hidden="1">
      <c r="A154" s="821" t="s">
        <v>1</v>
      </c>
      <c r="B154" s="820" t="s">
        <v>2</v>
      </c>
      <c r="C154" s="224"/>
      <c r="D154" s="397"/>
      <c r="E154" s="388"/>
      <c r="F154" s="388"/>
      <c r="G154" s="806"/>
      <c r="H154" s="875"/>
      <c r="I154" s="827"/>
    </row>
    <row r="155" spans="1:9" ht="36" hidden="1">
      <c r="A155" s="821" t="s">
        <v>3</v>
      </c>
      <c r="B155" s="820" t="s">
        <v>637</v>
      </c>
      <c r="C155" s="224"/>
      <c r="D155" s="397"/>
      <c r="E155" s="388"/>
      <c r="F155" s="388"/>
      <c r="G155" s="806"/>
      <c r="H155" s="875"/>
      <c r="I155" s="827"/>
    </row>
    <row r="156" spans="1:9" ht="36" hidden="1">
      <c r="A156" s="821" t="s">
        <v>638</v>
      </c>
      <c r="B156" s="820" t="s">
        <v>639</v>
      </c>
      <c r="C156" s="224"/>
      <c r="D156" s="397"/>
      <c r="E156" s="388"/>
      <c r="F156" s="388"/>
      <c r="G156" s="806"/>
      <c r="H156" s="875"/>
      <c r="I156" s="827"/>
    </row>
    <row r="157" spans="1:9" ht="24" hidden="1">
      <c r="A157" s="821" t="s">
        <v>640</v>
      </c>
      <c r="B157" s="820" t="s">
        <v>641</v>
      </c>
      <c r="C157" s="224"/>
      <c r="D157" s="397"/>
      <c r="E157" s="388"/>
      <c r="F157" s="388"/>
      <c r="G157" s="806"/>
      <c r="H157" s="875"/>
      <c r="I157" s="827"/>
    </row>
    <row r="158" spans="1:9" ht="36" hidden="1">
      <c r="A158" s="821" t="s">
        <v>642</v>
      </c>
      <c r="B158" s="820" t="s">
        <v>653</v>
      </c>
      <c r="C158" s="224"/>
      <c r="D158" s="397"/>
      <c r="E158" s="388"/>
      <c r="F158" s="388"/>
      <c r="G158" s="806"/>
      <c r="H158" s="875"/>
      <c r="I158" s="827"/>
    </row>
    <row r="159" spans="1:9" ht="48" hidden="1">
      <c r="A159" s="821" t="s">
        <v>654</v>
      </c>
      <c r="B159" s="820" t="s">
        <v>700</v>
      </c>
      <c r="C159" s="224"/>
      <c r="D159" s="397"/>
      <c r="E159" s="388"/>
      <c r="F159" s="388"/>
      <c r="G159" s="806"/>
      <c r="H159" s="875"/>
      <c r="I159" s="827"/>
    </row>
    <row r="160" spans="1:9" ht="24" hidden="1">
      <c r="A160" s="821" t="s">
        <v>701</v>
      </c>
      <c r="B160" s="820" t="s">
        <v>702</v>
      </c>
      <c r="C160" s="224"/>
      <c r="D160" s="397"/>
      <c r="E160" s="388"/>
      <c r="F160" s="388"/>
      <c r="G160" s="806"/>
      <c r="H160" s="875"/>
      <c r="I160" s="827"/>
    </row>
    <row r="161" spans="1:9" ht="24" hidden="1">
      <c r="A161" s="821" t="s">
        <v>703</v>
      </c>
      <c r="B161" s="820" t="s">
        <v>704</v>
      </c>
      <c r="C161" s="224"/>
      <c r="D161" s="397"/>
      <c r="E161" s="388"/>
      <c r="F161" s="388"/>
      <c r="G161" s="806"/>
      <c r="H161" s="875"/>
      <c r="I161" s="827"/>
    </row>
    <row r="162" spans="1:9" ht="12.75">
      <c r="A162" s="821" t="s">
        <v>178</v>
      </c>
      <c r="B162" s="820" t="s">
        <v>1162</v>
      </c>
      <c r="C162" s="224">
        <f>C165</f>
        <v>111363.7</v>
      </c>
      <c r="D162" s="224" t="e">
        <f aca="true" t="shared" si="4" ref="D162:I162">D165</f>
        <v>#REF!</v>
      </c>
      <c r="E162" s="224" t="e">
        <f t="shared" si="4"/>
        <v>#REF!</v>
      </c>
      <c r="F162" s="224" t="e">
        <f t="shared" si="4"/>
        <v>#REF!</v>
      </c>
      <c r="G162" s="224" t="e">
        <f t="shared" si="4"/>
        <v>#REF!</v>
      </c>
      <c r="H162" s="224">
        <f t="shared" si="4"/>
        <v>117455.20000000001</v>
      </c>
      <c r="I162" s="224">
        <f t="shared" si="4"/>
        <v>105.46991524168111</v>
      </c>
    </row>
    <row r="163" spans="1:9" ht="24" hidden="1">
      <c r="A163" s="821" t="s">
        <v>705</v>
      </c>
      <c r="B163" s="820" t="s">
        <v>706</v>
      </c>
      <c r="C163" s="822"/>
      <c r="D163" s="397"/>
      <c r="E163" s="388"/>
      <c r="F163" s="388"/>
      <c r="G163" s="806"/>
      <c r="H163" s="875"/>
      <c r="I163" s="827"/>
    </row>
    <row r="164" spans="1:9" ht="24" hidden="1">
      <c r="A164" s="821" t="s">
        <v>707</v>
      </c>
      <c r="B164" s="820" t="s">
        <v>1120</v>
      </c>
      <c r="C164" s="822"/>
      <c r="D164" s="397"/>
      <c r="E164" s="388"/>
      <c r="F164" s="388"/>
      <c r="G164" s="806"/>
      <c r="H164" s="875"/>
      <c r="I164" s="827"/>
    </row>
    <row r="165" spans="1:9" ht="24">
      <c r="A165" s="821" t="s">
        <v>177</v>
      </c>
      <c r="B165" s="820" t="s">
        <v>176</v>
      </c>
      <c r="C165" s="224">
        <f>'ДОХ. 2013 Пр.1'!E97</f>
        <v>111363.7</v>
      </c>
      <c r="D165" s="224" t="e">
        <f>'ДОХ. 2013 Пр.1'!F97</f>
        <v>#REF!</v>
      </c>
      <c r="E165" s="224" t="e">
        <f>'ДОХ. 2013 Пр.1'!G97</f>
        <v>#REF!</v>
      </c>
      <c r="F165" s="224" t="e">
        <f>'ДОХ. 2013 Пр.1'!H97</f>
        <v>#REF!</v>
      </c>
      <c r="G165" s="224" t="e">
        <f>'ДОХ. 2013 Пр.1'!I97</f>
        <v>#REF!</v>
      </c>
      <c r="H165" s="224">
        <f>'ДОХ. 2013 Пр.1'!J97</f>
        <v>117455.20000000001</v>
      </c>
      <c r="I165" s="224">
        <f>'ДОХ. 2013 Пр.1'!K97</f>
        <v>105.46991524168111</v>
      </c>
    </row>
    <row r="166" spans="1:9" ht="24" hidden="1">
      <c r="A166" s="821" t="s">
        <v>1121</v>
      </c>
      <c r="B166" s="820" t="s">
        <v>692</v>
      </c>
      <c r="C166" s="823"/>
      <c r="D166" s="397"/>
      <c r="E166" s="388"/>
      <c r="F166" s="388"/>
      <c r="G166" s="806"/>
      <c r="H166" s="875"/>
      <c r="I166" s="827"/>
    </row>
    <row r="167" spans="1:9" ht="36" hidden="1">
      <c r="A167" s="821" t="s">
        <v>693</v>
      </c>
      <c r="B167" s="820" t="s">
        <v>698</v>
      </c>
      <c r="C167" s="823"/>
      <c r="D167" s="397"/>
      <c r="E167" s="388"/>
      <c r="F167" s="388"/>
      <c r="G167" s="806"/>
      <c r="H167" s="875"/>
      <c r="I167" s="827"/>
    </row>
    <row r="168" spans="1:9" ht="36" hidden="1">
      <c r="A168" s="821" t="s">
        <v>699</v>
      </c>
      <c r="B168" s="820" t="s">
        <v>7</v>
      </c>
      <c r="C168" s="823"/>
      <c r="D168" s="397"/>
      <c r="E168" s="388"/>
      <c r="F168" s="388"/>
      <c r="G168" s="806"/>
      <c r="H168" s="875"/>
      <c r="I168" s="827"/>
    </row>
    <row r="169" spans="1:9" ht="36" hidden="1">
      <c r="A169" s="821" t="s">
        <v>8</v>
      </c>
      <c r="B169" s="820" t="s">
        <v>9</v>
      </c>
      <c r="C169" s="823"/>
      <c r="D169" s="397"/>
      <c r="E169" s="388"/>
      <c r="F169" s="388"/>
      <c r="G169" s="806"/>
      <c r="H169" s="875"/>
      <c r="I169" s="827"/>
    </row>
    <row r="170" spans="1:9" ht="48" hidden="1">
      <c r="A170" s="821" t="s">
        <v>10</v>
      </c>
      <c r="B170" s="820" t="s">
        <v>628</v>
      </c>
      <c r="C170" s="823"/>
      <c r="D170" s="397"/>
      <c r="E170" s="388"/>
      <c r="F170" s="388"/>
      <c r="G170" s="806"/>
      <c r="H170" s="875"/>
      <c r="I170" s="827"/>
    </row>
    <row r="171" spans="1:9" ht="60" hidden="1">
      <c r="A171" s="821" t="s">
        <v>629</v>
      </c>
      <c r="B171" s="820" t="s">
        <v>121</v>
      </c>
      <c r="C171" s="823"/>
      <c r="D171" s="397"/>
      <c r="E171" s="388"/>
      <c r="F171" s="388"/>
      <c r="G171" s="806"/>
      <c r="H171" s="875"/>
      <c r="I171" s="827"/>
    </row>
    <row r="172" spans="1:9" ht="36" hidden="1">
      <c r="A172" s="821" t="s">
        <v>122</v>
      </c>
      <c r="B172" s="820" t="s">
        <v>123</v>
      </c>
      <c r="C172" s="823"/>
      <c r="D172" s="397"/>
      <c r="E172" s="388"/>
      <c r="F172" s="388"/>
      <c r="G172" s="806"/>
      <c r="H172" s="875"/>
      <c r="I172" s="827"/>
    </row>
    <row r="173" spans="1:9" ht="36" hidden="1">
      <c r="A173" s="821" t="s">
        <v>124</v>
      </c>
      <c r="B173" s="820" t="s">
        <v>777</v>
      </c>
      <c r="C173" s="823"/>
      <c r="D173" s="397"/>
      <c r="E173" s="388"/>
      <c r="F173" s="388"/>
      <c r="G173" s="806"/>
      <c r="H173" s="875"/>
      <c r="I173" s="827"/>
    </row>
    <row r="174" spans="1:9" ht="12.75">
      <c r="A174" s="817" t="s">
        <v>183</v>
      </c>
      <c r="B174" s="818" t="s">
        <v>778</v>
      </c>
      <c r="C174" s="269">
        <f>C196</f>
        <v>111364.66</v>
      </c>
      <c r="D174" s="269">
        <f aca="true" t="shared" si="5" ref="D174:I174">D196</f>
        <v>7372.6</v>
      </c>
      <c r="E174" s="269">
        <f t="shared" si="5"/>
        <v>19287.3</v>
      </c>
      <c r="F174" s="269">
        <f t="shared" si="5"/>
        <v>28978.54</v>
      </c>
      <c r="G174" s="269">
        <f t="shared" si="5"/>
        <v>7961.599999999999</v>
      </c>
      <c r="H174" s="269">
        <f t="shared" si="5"/>
        <v>108364.36</v>
      </c>
      <c r="I174" s="269">
        <f t="shared" si="5"/>
        <v>97.30587782515566</v>
      </c>
    </row>
    <row r="175" spans="1:9" ht="12.75" hidden="1">
      <c r="A175" s="819" t="s">
        <v>424</v>
      </c>
      <c r="B175" s="820" t="s">
        <v>779</v>
      </c>
      <c r="C175" s="269"/>
      <c r="D175" s="397"/>
      <c r="E175" s="388"/>
      <c r="F175" s="388"/>
      <c r="G175" s="806"/>
      <c r="H175" s="875"/>
      <c r="I175" s="827"/>
    </row>
    <row r="176" spans="1:9" ht="12.75" hidden="1">
      <c r="A176" s="819" t="s">
        <v>426</v>
      </c>
      <c r="B176" s="820" t="s">
        <v>782</v>
      </c>
      <c r="C176" s="269"/>
      <c r="D176" s="397"/>
      <c r="E176" s="388"/>
      <c r="F176" s="388"/>
      <c r="G176" s="806"/>
      <c r="H176" s="875"/>
      <c r="I176" s="827"/>
    </row>
    <row r="177" spans="1:9" ht="24" hidden="1">
      <c r="A177" s="819" t="s">
        <v>428</v>
      </c>
      <c r="B177" s="820" t="s">
        <v>783</v>
      </c>
      <c r="C177" s="269"/>
      <c r="D177" s="397"/>
      <c r="E177" s="388"/>
      <c r="F177" s="388"/>
      <c r="G177" s="806"/>
      <c r="H177" s="875"/>
      <c r="I177" s="827"/>
    </row>
    <row r="178" spans="1:9" ht="24" hidden="1">
      <c r="A178" s="819" t="s">
        <v>541</v>
      </c>
      <c r="B178" s="820" t="s">
        <v>784</v>
      </c>
      <c r="C178" s="269"/>
      <c r="D178" s="397"/>
      <c r="E178" s="388"/>
      <c r="F178" s="388"/>
      <c r="G178" s="806"/>
      <c r="H178" s="875"/>
      <c r="I178" s="827"/>
    </row>
    <row r="179" spans="1:9" ht="24" hidden="1">
      <c r="A179" s="819" t="s">
        <v>543</v>
      </c>
      <c r="B179" s="820" t="s">
        <v>785</v>
      </c>
      <c r="C179" s="269"/>
      <c r="D179" s="397"/>
      <c r="E179" s="388"/>
      <c r="F179" s="388"/>
      <c r="G179" s="806"/>
      <c r="H179" s="875"/>
      <c r="I179" s="827"/>
    </row>
    <row r="180" spans="1:9" ht="24" hidden="1">
      <c r="A180" s="819" t="s">
        <v>524</v>
      </c>
      <c r="B180" s="820" t="s">
        <v>786</v>
      </c>
      <c r="C180" s="269"/>
      <c r="D180" s="397"/>
      <c r="E180" s="388"/>
      <c r="F180" s="388"/>
      <c r="G180" s="806"/>
      <c r="H180" s="875"/>
      <c r="I180" s="827"/>
    </row>
    <row r="181" spans="1:9" ht="24" hidden="1">
      <c r="A181" s="819" t="s">
        <v>526</v>
      </c>
      <c r="B181" s="820" t="s">
        <v>787</v>
      </c>
      <c r="C181" s="269"/>
      <c r="D181" s="397"/>
      <c r="E181" s="388"/>
      <c r="F181" s="388"/>
      <c r="G181" s="806"/>
      <c r="H181" s="875"/>
      <c r="I181" s="827"/>
    </row>
    <row r="182" spans="1:9" ht="24" hidden="1">
      <c r="A182" s="819" t="s">
        <v>1067</v>
      </c>
      <c r="B182" s="820" t="s">
        <v>788</v>
      </c>
      <c r="C182" s="269"/>
      <c r="D182" s="397"/>
      <c r="E182" s="388"/>
      <c r="F182" s="388"/>
      <c r="G182" s="806"/>
      <c r="H182" s="875"/>
      <c r="I182" s="827"/>
    </row>
    <row r="183" spans="1:9" ht="36" hidden="1">
      <c r="A183" s="819" t="s">
        <v>1069</v>
      </c>
      <c r="B183" s="820" t="s">
        <v>789</v>
      </c>
      <c r="C183" s="269"/>
      <c r="D183" s="397"/>
      <c r="E183" s="388"/>
      <c r="F183" s="388"/>
      <c r="G183" s="806"/>
      <c r="H183" s="875"/>
      <c r="I183" s="827"/>
    </row>
    <row r="184" spans="1:9" ht="24" hidden="1">
      <c r="A184" s="819" t="s">
        <v>1071</v>
      </c>
      <c r="B184" s="820" t="s">
        <v>72</v>
      </c>
      <c r="C184" s="269"/>
      <c r="D184" s="397"/>
      <c r="E184" s="388"/>
      <c r="F184" s="388"/>
      <c r="G184" s="806"/>
      <c r="H184" s="875"/>
      <c r="I184" s="827"/>
    </row>
    <row r="185" spans="1:9" ht="36" hidden="1">
      <c r="A185" s="819" t="s">
        <v>1073</v>
      </c>
      <c r="B185" s="820" t="s">
        <v>73</v>
      </c>
      <c r="C185" s="269"/>
      <c r="D185" s="397"/>
      <c r="E185" s="388"/>
      <c r="F185" s="388"/>
      <c r="G185" s="806"/>
      <c r="H185" s="875"/>
      <c r="I185" s="827"/>
    </row>
    <row r="186" spans="1:9" ht="36" hidden="1">
      <c r="A186" s="819" t="s">
        <v>1075</v>
      </c>
      <c r="B186" s="820" t="s">
        <v>74</v>
      </c>
      <c r="C186" s="269"/>
      <c r="D186" s="397"/>
      <c r="E186" s="388"/>
      <c r="F186" s="388"/>
      <c r="G186" s="806"/>
      <c r="H186" s="875"/>
      <c r="I186" s="827"/>
    </row>
    <row r="187" spans="1:9" ht="24" hidden="1">
      <c r="A187" s="819" t="s">
        <v>1077</v>
      </c>
      <c r="B187" s="820" t="s">
        <v>75</v>
      </c>
      <c r="C187" s="269"/>
      <c r="D187" s="397"/>
      <c r="E187" s="388"/>
      <c r="F187" s="388"/>
      <c r="G187" s="806"/>
      <c r="H187" s="875"/>
      <c r="I187" s="827"/>
    </row>
    <row r="188" spans="1:9" ht="24" hidden="1">
      <c r="A188" s="819" t="s">
        <v>1079</v>
      </c>
      <c r="B188" s="820" t="s">
        <v>76</v>
      </c>
      <c r="C188" s="269"/>
      <c r="D188" s="397"/>
      <c r="E188" s="388"/>
      <c r="F188" s="388"/>
      <c r="G188" s="806"/>
      <c r="H188" s="875"/>
      <c r="I188" s="827"/>
    </row>
    <row r="189" spans="1:9" ht="24" hidden="1">
      <c r="A189" s="819" t="s">
        <v>1081</v>
      </c>
      <c r="B189" s="820" t="s">
        <v>79</v>
      </c>
      <c r="C189" s="269"/>
      <c r="D189" s="397"/>
      <c r="E189" s="388"/>
      <c r="F189" s="388"/>
      <c r="G189" s="806"/>
      <c r="H189" s="875"/>
      <c r="I189" s="827"/>
    </row>
    <row r="190" spans="1:9" ht="24" hidden="1">
      <c r="A190" s="819" t="s">
        <v>572</v>
      </c>
      <c r="B190" s="820" t="s">
        <v>82</v>
      </c>
      <c r="C190" s="269"/>
      <c r="D190" s="397"/>
      <c r="E190" s="388"/>
      <c r="F190" s="388"/>
      <c r="G190" s="806"/>
      <c r="H190" s="875"/>
      <c r="I190" s="827"/>
    </row>
    <row r="191" spans="1:9" ht="24" hidden="1">
      <c r="A191" s="819" t="s">
        <v>611</v>
      </c>
      <c r="B191" s="820" t="s">
        <v>83</v>
      </c>
      <c r="C191" s="269"/>
      <c r="D191" s="397"/>
      <c r="E191" s="388"/>
      <c r="F191" s="388"/>
      <c r="G191" s="806"/>
      <c r="H191" s="875"/>
      <c r="I191" s="827"/>
    </row>
    <row r="192" spans="1:9" ht="36" hidden="1">
      <c r="A192" s="819" t="s">
        <v>613</v>
      </c>
      <c r="B192" s="820" t="s">
        <v>84</v>
      </c>
      <c r="C192" s="269"/>
      <c r="D192" s="397"/>
      <c r="E192" s="388"/>
      <c r="F192" s="388"/>
      <c r="G192" s="806"/>
      <c r="H192" s="875"/>
      <c r="I192" s="827"/>
    </row>
    <row r="193" spans="1:9" ht="36" hidden="1">
      <c r="A193" s="819" t="s">
        <v>1154</v>
      </c>
      <c r="B193" s="820" t="s">
        <v>86</v>
      </c>
      <c r="C193" s="269"/>
      <c r="D193" s="397"/>
      <c r="E193" s="388"/>
      <c r="F193" s="388"/>
      <c r="G193" s="806"/>
      <c r="H193" s="875"/>
      <c r="I193" s="827"/>
    </row>
    <row r="194" spans="1:9" ht="36" hidden="1">
      <c r="A194" s="819" t="s">
        <v>1156</v>
      </c>
      <c r="B194" s="820" t="s">
        <v>87</v>
      </c>
      <c r="C194" s="269"/>
      <c r="D194" s="397"/>
      <c r="E194" s="388"/>
      <c r="F194" s="388"/>
      <c r="G194" s="806"/>
      <c r="H194" s="875"/>
      <c r="I194" s="827"/>
    </row>
    <row r="195" spans="1:9" ht="36" hidden="1">
      <c r="A195" s="819" t="s">
        <v>1158</v>
      </c>
      <c r="B195" s="820" t="s">
        <v>13</v>
      </c>
      <c r="C195" s="269"/>
      <c r="D195" s="397"/>
      <c r="E195" s="388"/>
      <c r="F195" s="388"/>
      <c r="G195" s="806"/>
      <c r="H195" s="875"/>
      <c r="I195" s="827"/>
    </row>
    <row r="196" spans="1:9" ht="12.75">
      <c r="A196" s="821" t="s">
        <v>184</v>
      </c>
      <c r="B196" s="820" t="s">
        <v>28</v>
      </c>
      <c r="C196" s="224">
        <f>C210</f>
        <v>111364.66</v>
      </c>
      <c r="D196" s="224">
        <f aca="true" t="shared" si="6" ref="D196:I196">D210</f>
        <v>7372.6</v>
      </c>
      <c r="E196" s="224">
        <f t="shared" si="6"/>
        <v>19287.3</v>
      </c>
      <c r="F196" s="224">
        <f t="shared" si="6"/>
        <v>28978.54</v>
      </c>
      <c r="G196" s="224">
        <f t="shared" si="6"/>
        <v>7961.599999999999</v>
      </c>
      <c r="H196" s="224">
        <f t="shared" si="6"/>
        <v>108364.36</v>
      </c>
      <c r="I196" s="224">
        <f t="shared" si="6"/>
        <v>97.30587782515566</v>
      </c>
    </row>
    <row r="197" spans="1:9" ht="12.75" hidden="1">
      <c r="A197" s="819" t="s">
        <v>1161</v>
      </c>
      <c r="B197" s="820" t="s">
        <v>29</v>
      </c>
      <c r="C197" s="224"/>
      <c r="D197" s="397"/>
      <c r="E197" s="388"/>
      <c r="F197" s="388"/>
      <c r="G197" s="806"/>
      <c r="H197" s="875"/>
      <c r="I197" s="827"/>
    </row>
    <row r="198" spans="1:9" ht="24" hidden="1">
      <c r="A198" s="821" t="s">
        <v>1163</v>
      </c>
      <c r="B198" s="820" t="s">
        <v>30</v>
      </c>
      <c r="C198" s="224"/>
      <c r="D198" s="397"/>
      <c r="E198" s="388"/>
      <c r="F198" s="388"/>
      <c r="G198" s="806"/>
      <c r="H198" s="875"/>
      <c r="I198" s="827"/>
    </row>
    <row r="199" spans="1:9" ht="24" hidden="1">
      <c r="A199" s="821" t="s">
        <v>1165</v>
      </c>
      <c r="B199" s="820" t="s">
        <v>816</v>
      </c>
      <c r="C199" s="224"/>
      <c r="D199" s="397"/>
      <c r="E199" s="388"/>
      <c r="F199" s="388"/>
      <c r="G199" s="806"/>
      <c r="H199" s="875"/>
      <c r="I199" s="827"/>
    </row>
    <row r="200" spans="1:9" ht="12.75" hidden="1">
      <c r="A200" s="821" t="s">
        <v>1167</v>
      </c>
      <c r="B200" s="820" t="s">
        <v>817</v>
      </c>
      <c r="C200" s="224"/>
      <c r="D200" s="397"/>
      <c r="E200" s="388"/>
      <c r="F200" s="388"/>
      <c r="G200" s="806"/>
      <c r="H200" s="875"/>
      <c r="I200" s="827"/>
    </row>
    <row r="201" spans="1:9" ht="24" hidden="1">
      <c r="A201" s="821" t="s">
        <v>1169</v>
      </c>
      <c r="B201" s="820" t="s">
        <v>818</v>
      </c>
      <c r="C201" s="224"/>
      <c r="D201" s="397"/>
      <c r="E201" s="388"/>
      <c r="F201" s="388"/>
      <c r="G201" s="806"/>
      <c r="H201" s="875"/>
      <c r="I201" s="827"/>
    </row>
    <row r="202" spans="1:9" ht="24" hidden="1">
      <c r="A202" s="821" t="s">
        <v>1</v>
      </c>
      <c r="B202" s="820" t="s">
        <v>819</v>
      </c>
      <c r="C202" s="224"/>
      <c r="D202" s="397"/>
      <c r="E202" s="388"/>
      <c r="F202" s="388"/>
      <c r="G202" s="806"/>
      <c r="H202" s="875"/>
      <c r="I202" s="827"/>
    </row>
    <row r="203" spans="1:9" ht="36" hidden="1">
      <c r="A203" s="821" t="s">
        <v>3</v>
      </c>
      <c r="B203" s="820" t="s">
        <v>829</v>
      </c>
      <c r="C203" s="224"/>
      <c r="D203" s="397"/>
      <c r="E203" s="388"/>
      <c r="F203" s="388"/>
      <c r="G203" s="806"/>
      <c r="H203" s="875"/>
      <c r="I203" s="827"/>
    </row>
    <row r="204" spans="1:9" ht="36" hidden="1">
      <c r="A204" s="821" t="s">
        <v>638</v>
      </c>
      <c r="B204" s="820" t="s">
        <v>229</v>
      </c>
      <c r="C204" s="224"/>
      <c r="D204" s="397"/>
      <c r="E204" s="388"/>
      <c r="F204" s="388"/>
      <c r="G204" s="806"/>
      <c r="H204" s="875"/>
      <c r="I204" s="827"/>
    </row>
    <row r="205" spans="1:9" ht="24" hidden="1">
      <c r="A205" s="821" t="s">
        <v>640</v>
      </c>
      <c r="B205" s="820" t="s">
        <v>230</v>
      </c>
      <c r="C205" s="224"/>
      <c r="D205" s="397"/>
      <c r="E205" s="388"/>
      <c r="F205" s="388"/>
      <c r="G205" s="806"/>
      <c r="H205" s="875"/>
      <c r="I205" s="827"/>
    </row>
    <row r="206" spans="1:9" ht="36" hidden="1">
      <c r="A206" s="821" t="s">
        <v>642</v>
      </c>
      <c r="B206" s="820" t="s">
        <v>231</v>
      </c>
      <c r="C206" s="224"/>
      <c r="D206" s="397"/>
      <c r="E206" s="388"/>
      <c r="F206" s="388"/>
      <c r="G206" s="806"/>
      <c r="H206" s="875"/>
      <c r="I206" s="827"/>
    </row>
    <row r="207" spans="1:9" ht="48" hidden="1">
      <c r="A207" s="821" t="s">
        <v>654</v>
      </c>
      <c r="B207" s="820" t="s">
        <v>232</v>
      </c>
      <c r="C207" s="224"/>
      <c r="D207" s="397"/>
      <c r="E207" s="388"/>
      <c r="F207" s="388"/>
      <c r="G207" s="806"/>
      <c r="H207" s="875"/>
      <c r="I207" s="827"/>
    </row>
    <row r="208" spans="1:9" ht="24" hidden="1">
      <c r="A208" s="821" t="s">
        <v>701</v>
      </c>
      <c r="B208" s="820" t="s">
        <v>862</v>
      </c>
      <c r="C208" s="224"/>
      <c r="D208" s="397"/>
      <c r="E208" s="388"/>
      <c r="F208" s="388"/>
      <c r="G208" s="806"/>
      <c r="H208" s="875"/>
      <c r="I208" s="827"/>
    </row>
    <row r="209" spans="1:9" ht="24" hidden="1">
      <c r="A209" s="821" t="s">
        <v>703</v>
      </c>
      <c r="B209" s="820" t="s">
        <v>863</v>
      </c>
      <c r="C209" s="224"/>
      <c r="D209" s="397"/>
      <c r="E209" s="388"/>
      <c r="F209" s="388"/>
      <c r="G209" s="806"/>
      <c r="H209" s="875"/>
      <c r="I209" s="827"/>
    </row>
    <row r="210" spans="1:9" ht="12.75">
      <c r="A210" s="821" t="s">
        <v>185</v>
      </c>
      <c r="B210" s="820" t="s">
        <v>29</v>
      </c>
      <c r="C210" s="224">
        <f>C213</f>
        <v>111364.66</v>
      </c>
      <c r="D210" s="224">
        <f aca="true" t="shared" si="7" ref="D210:I210">D213</f>
        <v>7372.6</v>
      </c>
      <c r="E210" s="224">
        <f t="shared" si="7"/>
        <v>19287.3</v>
      </c>
      <c r="F210" s="224">
        <f t="shared" si="7"/>
        <v>28978.54</v>
      </c>
      <c r="G210" s="224">
        <f t="shared" si="7"/>
        <v>7961.599999999999</v>
      </c>
      <c r="H210" s="224">
        <f t="shared" si="7"/>
        <v>108364.36</v>
      </c>
      <c r="I210" s="224">
        <f t="shared" si="7"/>
        <v>97.30587782515566</v>
      </c>
    </row>
    <row r="211" spans="1:9" ht="24" hidden="1">
      <c r="A211" s="821" t="s">
        <v>705</v>
      </c>
      <c r="B211" s="820" t="s">
        <v>706</v>
      </c>
      <c r="C211" s="224"/>
      <c r="D211" s="397"/>
      <c r="E211" s="388"/>
      <c r="F211" s="388"/>
      <c r="G211" s="806"/>
      <c r="H211" s="875"/>
      <c r="I211" s="827"/>
    </row>
    <row r="212" spans="1:9" ht="24" hidden="1">
      <c r="A212" s="821" t="s">
        <v>707</v>
      </c>
      <c r="B212" s="820" t="s">
        <v>1120</v>
      </c>
      <c r="C212" s="224"/>
      <c r="D212" s="397"/>
      <c r="E212" s="388"/>
      <c r="F212" s="388"/>
      <c r="G212" s="806"/>
      <c r="H212" s="875"/>
      <c r="I212" s="827"/>
    </row>
    <row r="213" spans="1:9" ht="24.75" thickBot="1">
      <c r="A213" s="824" t="s">
        <v>186</v>
      </c>
      <c r="B213" s="825" t="s">
        <v>187</v>
      </c>
      <c r="C213" s="826">
        <f>'Вед стр расх Пр.2'!G290</f>
        <v>111364.66</v>
      </c>
      <c r="D213" s="398">
        <f>'ВЕД.СТ-РА Пр.2.'!K257</f>
        <v>7372.6</v>
      </c>
      <c r="E213" s="392">
        <f>'ВЕД.СТ-РА Пр.2.'!L257</f>
        <v>19287.3</v>
      </c>
      <c r="F213" s="392">
        <f>'ВЕД.СТ-РА Пр.2.'!M257</f>
        <v>28978.54</v>
      </c>
      <c r="G213" s="807">
        <f>'ВЕД.СТ-РА Пр.2.'!N257</f>
        <v>7961.599999999999</v>
      </c>
      <c r="H213" s="876">
        <f>'Вед стр расх Пр.2'!H290</f>
        <v>108364.36</v>
      </c>
      <c r="I213" s="828">
        <f>H213/C213%</f>
        <v>97.30587782515566</v>
      </c>
    </row>
    <row r="214" spans="1:7" ht="24" hidden="1">
      <c r="A214" s="389" t="s">
        <v>864</v>
      </c>
      <c r="B214" s="390" t="s">
        <v>865</v>
      </c>
      <c r="C214" s="391" t="e">
        <f>#REF!</f>
        <v>#REF!</v>
      </c>
      <c r="D214" s="49"/>
      <c r="E214" s="49"/>
      <c r="F214" s="49"/>
      <c r="G214" s="49"/>
    </row>
    <row r="215" spans="1:7" ht="36" hidden="1">
      <c r="A215" s="45" t="s">
        <v>806</v>
      </c>
      <c r="B215" s="52" t="s">
        <v>808</v>
      </c>
      <c r="C215" s="250" t="e">
        <f>#REF!</f>
        <v>#REF!</v>
      </c>
      <c r="D215" s="49"/>
      <c r="E215" s="49"/>
      <c r="F215" s="49"/>
      <c r="G215" s="49"/>
    </row>
    <row r="216" spans="1:7" ht="36" hidden="1">
      <c r="A216" s="45" t="s">
        <v>809</v>
      </c>
      <c r="B216" s="52" t="s">
        <v>810</v>
      </c>
      <c r="C216" s="250" t="e">
        <f>#REF!</f>
        <v>#REF!</v>
      </c>
      <c r="D216" s="49"/>
      <c r="E216" s="49"/>
      <c r="F216" s="49"/>
      <c r="G216" s="49"/>
    </row>
    <row r="217" spans="1:7" ht="36" hidden="1">
      <c r="A217" s="45" t="s">
        <v>811</v>
      </c>
      <c r="B217" s="52" t="s">
        <v>812</v>
      </c>
      <c r="C217" s="250" t="e">
        <f>#REF!</f>
        <v>#REF!</v>
      </c>
      <c r="D217" s="49"/>
      <c r="E217" s="49"/>
      <c r="F217" s="49"/>
      <c r="G217" s="49"/>
    </row>
    <row r="218" spans="1:7" ht="48" hidden="1">
      <c r="A218" s="45" t="s">
        <v>813</v>
      </c>
      <c r="B218" s="52" t="s">
        <v>196</v>
      </c>
      <c r="C218" s="250" t="e">
        <f>#REF!</f>
        <v>#REF!</v>
      </c>
      <c r="D218" s="49"/>
      <c r="E218" s="49"/>
      <c r="F218" s="49"/>
      <c r="G218" s="49"/>
    </row>
    <row r="219" spans="1:7" ht="60" hidden="1">
      <c r="A219" s="45" t="s">
        <v>197</v>
      </c>
      <c r="B219" s="52" t="s">
        <v>838</v>
      </c>
      <c r="C219" s="250" t="e">
        <f>#REF!</f>
        <v>#REF!</v>
      </c>
      <c r="D219" s="49"/>
      <c r="E219" s="49"/>
      <c r="F219" s="49"/>
      <c r="G219" s="49"/>
    </row>
    <row r="220" spans="1:7" ht="36" hidden="1">
      <c r="A220" s="45" t="s">
        <v>839</v>
      </c>
      <c r="B220" s="52" t="s">
        <v>840</v>
      </c>
      <c r="C220" s="250" t="e">
        <f>#REF!</f>
        <v>#REF!</v>
      </c>
      <c r="D220" s="49"/>
      <c r="E220" s="49"/>
      <c r="F220" s="49"/>
      <c r="G220" s="49"/>
    </row>
    <row r="221" spans="1:7" ht="36" hidden="1">
      <c r="A221" s="45" t="s">
        <v>841</v>
      </c>
      <c r="B221" s="52" t="s">
        <v>842</v>
      </c>
      <c r="C221" s="250" t="e">
        <f>#REF!</f>
        <v>#REF!</v>
      </c>
      <c r="D221" s="49"/>
      <c r="E221" s="49"/>
      <c r="F221" s="49"/>
      <c r="G221" s="49"/>
    </row>
    <row r="222" spans="1:7" ht="12.75" hidden="1">
      <c r="A222" s="45" t="s">
        <v>843</v>
      </c>
      <c r="B222" s="51" t="s">
        <v>844</v>
      </c>
      <c r="C222" s="250" t="e">
        <f>#REF!</f>
        <v>#REF!</v>
      </c>
      <c r="D222" s="49"/>
      <c r="E222" s="49"/>
      <c r="F222" s="49"/>
      <c r="G222" s="49"/>
    </row>
    <row r="223" spans="1:7" ht="12.75" hidden="1">
      <c r="A223" s="45" t="s">
        <v>845</v>
      </c>
      <c r="B223" s="52" t="s">
        <v>846</v>
      </c>
      <c r="C223" s="250" t="e">
        <f>#REF!</f>
        <v>#REF!</v>
      </c>
      <c r="D223" s="49"/>
      <c r="E223" s="49"/>
      <c r="F223" s="49"/>
      <c r="G223" s="49"/>
    </row>
    <row r="224" spans="1:7" ht="12.75" hidden="1">
      <c r="A224" s="45" t="s">
        <v>162</v>
      </c>
      <c r="B224" s="52" t="s">
        <v>163</v>
      </c>
      <c r="C224" s="250" t="e">
        <f>#REF!</f>
        <v>#REF!</v>
      </c>
      <c r="D224" s="49"/>
      <c r="E224" s="49"/>
      <c r="F224" s="49"/>
      <c r="G224" s="49"/>
    </row>
    <row r="225" spans="1:7" ht="12.75" hidden="1">
      <c r="A225" s="45" t="s">
        <v>164</v>
      </c>
      <c r="B225" s="52" t="s">
        <v>165</v>
      </c>
      <c r="C225" s="250" t="e">
        <f>#REF!</f>
        <v>#REF!</v>
      </c>
      <c r="D225" s="49"/>
      <c r="E225" s="49"/>
      <c r="F225" s="49"/>
      <c r="G225" s="49"/>
    </row>
    <row r="226" spans="1:7" ht="24" hidden="1">
      <c r="A226" s="45" t="s">
        <v>166</v>
      </c>
      <c r="B226" s="52" t="s">
        <v>167</v>
      </c>
      <c r="C226" s="250" t="e">
        <f>#REF!</f>
        <v>#REF!</v>
      </c>
      <c r="D226" s="49"/>
      <c r="E226" s="49"/>
      <c r="F226" s="49"/>
      <c r="G226" s="49"/>
    </row>
    <row r="227" spans="1:7" ht="12.75" hidden="1">
      <c r="A227" s="45" t="s">
        <v>168</v>
      </c>
      <c r="B227" s="52" t="s">
        <v>139</v>
      </c>
      <c r="C227" s="250" t="e">
        <f>#REF!</f>
        <v>#REF!</v>
      </c>
      <c r="D227" s="49"/>
      <c r="E227" s="49"/>
      <c r="F227" s="49"/>
      <c r="G227" s="49"/>
    </row>
    <row r="228" spans="1:7" ht="24" hidden="1">
      <c r="A228" s="45" t="s">
        <v>140</v>
      </c>
      <c r="B228" s="52" t="s">
        <v>141</v>
      </c>
      <c r="C228" s="250" t="e">
        <f>#REF!</f>
        <v>#REF!</v>
      </c>
      <c r="D228" s="49"/>
      <c r="E228" s="49"/>
      <c r="F228" s="49"/>
      <c r="G228" s="49"/>
    </row>
    <row r="229" spans="1:7" ht="24" hidden="1">
      <c r="A229" s="45" t="s">
        <v>142</v>
      </c>
      <c r="B229" s="52" t="s">
        <v>143</v>
      </c>
      <c r="C229" s="250" t="e">
        <f>#REF!</f>
        <v>#REF!</v>
      </c>
      <c r="D229" s="49"/>
      <c r="E229" s="49"/>
      <c r="F229" s="49"/>
      <c r="G229" s="49"/>
    </row>
    <row r="230" spans="1:7" ht="24" hidden="1">
      <c r="A230" s="45" t="s">
        <v>144</v>
      </c>
      <c r="B230" s="52" t="s">
        <v>145</v>
      </c>
      <c r="C230" s="250" t="e">
        <f>#REF!</f>
        <v>#REF!</v>
      </c>
      <c r="D230" s="49"/>
      <c r="E230" s="49"/>
      <c r="F230" s="49"/>
      <c r="G230" s="49"/>
    </row>
    <row r="231" spans="1:7" ht="12.75" hidden="1">
      <c r="A231" s="46" t="s">
        <v>146</v>
      </c>
      <c r="B231" s="53" t="s">
        <v>147</v>
      </c>
      <c r="C231" s="250" t="e">
        <f>#REF!</f>
        <v>#REF!</v>
      </c>
      <c r="D231" s="49"/>
      <c r="E231" s="49"/>
      <c r="F231" s="49"/>
      <c r="G231" s="49"/>
    </row>
    <row r="232" spans="1:7" ht="12.75" hidden="1">
      <c r="A232" s="47"/>
      <c r="B232" s="54" t="s">
        <v>148</v>
      </c>
      <c r="C232" s="250" t="e">
        <f>#REF!</f>
        <v>#REF!</v>
      </c>
      <c r="D232" s="49"/>
      <c r="E232" s="49"/>
      <c r="F232" s="49"/>
      <c r="G232" s="49"/>
    </row>
    <row r="233" spans="1:7" ht="57" hidden="1">
      <c r="A233" s="48"/>
      <c r="B233" s="55" t="s">
        <v>337</v>
      </c>
      <c r="C233" s="250" t="e">
        <f>#REF!</f>
        <v>#REF!</v>
      </c>
      <c r="D233" s="49"/>
      <c r="E233" s="49"/>
      <c r="F233" s="49"/>
      <c r="G233" s="49"/>
    </row>
    <row r="234" spans="1:7" ht="36" hidden="1">
      <c r="A234" s="46" t="s">
        <v>338</v>
      </c>
      <c r="B234" s="51" t="s">
        <v>339</v>
      </c>
      <c r="C234" s="250" t="e">
        <f>#REF!</f>
        <v>#REF!</v>
      </c>
      <c r="D234" s="49"/>
      <c r="E234" s="49"/>
      <c r="F234" s="49"/>
      <c r="G234" s="49"/>
    </row>
    <row r="235" spans="1:7" ht="36" hidden="1">
      <c r="A235" s="45" t="s">
        <v>340</v>
      </c>
      <c r="B235" s="56" t="s">
        <v>341</v>
      </c>
      <c r="C235" s="250" t="e">
        <f>#REF!</f>
        <v>#REF!</v>
      </c>
      <c r="D235" s="49"/>
      <c r="E235" s="49"/>
      <c r="F235" s="49"/>
      <c r="G235" s="49"/>
    </row>
    <row r="236" spans="1:7" ht="24" hidden="1">
      <c r="A236" s="45" t="s">
        <v>342</v>
      </c>
      <c r="B236" s="52" t="s">
        <v>937</v>
      </c>
      <c r="C236" s="250" t="e">
        <f>#REF!</f>
        <v>#REF!</v>
      </c>
      <c r="D236" s="49"/>
      <c r="E236" s="49"/>
      <c r="F236" s="49"/>
      <c r="G236" s="49"/>
    </row>
    <row r="237" spans="1:7" ht="24" hidden="1">
      <c r="A237" s="45" t="s">
        <v>938</v>
      </c>
      <c r="B237" s="52" t="s">
        <v>939</v>
      </c>
      <c r="C237" s="250" t="e">
        <f>#REF!</f>
        <v>#REF!</v>
      </c>
      <c r="D237" s="49"/>
      <c r="E237" s="49"/>
      <c r="F237" s="49"/>
      <c r="G237" s="49"/>
    </row>
    <row r="238" spans="1:7" ht="36" hidden="1">
      <c r="A238" s="45" t="s">
        <v>940</v>
      </c>
      <c r="B238" s="56" t="s">
        <v>942</v>
      </c>
      <c r="C238" s="250" t="e">
        <f>#REF!</f>
        <v>#REF!</v>
      </c>
      <c r="D238" s="49"/>
      <c r="E238" s="49"/>
      <c r="F238" s="49"/>
      <c r="G238" s="49"/>
    </row>
    <row r="239" spans="1:7" ht="24" hidden="1">
      <c r="A239" s="45" t="s">
        <v>943</v>
      </c>
      <c r="B239" s="52" t="s">
        <v>937</v>
      </c>
      <c r="C239" s="250" t="e">
        <f>#REF!</f>
        <v>#REF!</v>
      </c>
      <c r="D239" s="49"/>
      <c r="E239" s="49"/>
      <c r="F239" s="49"/>
      <c r="G239" s="49"/>
    </row>
    <row r="240" spans="1:7" ht="24" hidden="1">
      <c r="A240" s="45" t="s">
        <v>944</v>
      </c>
      <c r="B240" s="52" t="s">
        <v>939</v>
      </c>
      <c r="C240" s="250" t="e">
        <f>#REF!</f>
        <v>#REF!</v>
      </c>
      <c r="D240" s="49"/>
      <c r="E240" s="49"/>
      <c r="F240" s="49"/>
      <c r="G240" s="49"/>
    </row>
    <row r="241" spans="1:7" ht="36" hidden="1">
      <c r="A241" s="46" t="s">
        <v>945</v>
      </c>
      <c r="B241" s="51" t="s">
        <v>879</v>
      </c>
      <c r="C241" s="250" t="e">
        <f>#REF!</f>
        <v>#REF!</v>
      </c>
      <c r="D241" s="49"/>
      <c r="E241" s="49"/>
      <c r="F241" s="49"/>
      <c r="G241" s="49"/>
    </row>
    <row r="242" spans="1:7" ht="36" hidden="1">
      <c r="A242" s="45" t="s">
        <v>880</v>
      </c>
      <c r="B242" s="56" t="s">
        <v>356</v>
      </c>
      <c r="C242" s="250" t="e">
        <f>#REF!</f>
        <v>#REF!</v>
      </c>
      <c r="D242" s="49"/>
      <c r="E242" s="49"/>
      <c r="F242" s="49"/>
      <c r="G242" s="49"/>
    </row>
    <row r="243" spans="1:7" ht="12.75" hidden="1">
      <c r="A243" s="45" t="s">
        <v>357</v>
      </c>
      <c r="B243" s="52" t="s">
        <v>358</v>
      </c>
      <c r="C243" s="250" t="e">
        <f>#REF!</f>
        <v>#REF!</v>
      </c>
      <c r="D243" s="49"/>
      <c r="E243" s="49"/>
      <c r="F243" s="49"/>
      <c r="G243" s="49"/>
    </row>
    <row r="244" spans="1:7" ht="24" hidden="1">
      <c r="A244" s="45" t="s">
        <v>359</v>
      </c>
      <c r="B244" s="52" t="s">
        <v>360</v>
      </c>
      <c r="C244" s="250" t="e">
        <f>#REF!</f>
        <v>#REF!</v>
      </c>
      <c r="D244" s="49"/>
      <c r="E244" s="49"/>
      <c r="F244" s="49"/>
      <c r="G244" s="49"/>
    </row>
    <row r="245" spans="1:7" ht="24" hidden="1">
      <c r="A245" s="45" t="s">
        <v>361</v>
      </c>
      <c r="B245" s="52" t="s">
        <v>362</v>
      </c>
      <c r="C245" s="250" t="e">
        <f>#REF!</f>
        <v>#REF!</v>
      </c>
      <c r="D245" s="49"/>
      <c r="E245" s="49"/>
      <c r="F245" s="49"/>
      <c r="G245" s="49"/>
    </row>
    <row r="246" spans="1:7" ht="12.75" hidden="1">
      <c r="A246" s="45" t="s">
        <v>363</v>
      </c>
      <c r="B246" s="52" t="s">
        <v>370</v>
      </c>
      <c r="C246" s="250" t="e">
        <f>#REF!</f>
        <v>#REF!</v>
      </c>
      <c r="D246" s="49"/>
      <c r="E246" s="49"/>
      <c r="F246" s="49"/>
      <c r="G246" s="49"/>
    </row>
    <row r="247" spans="1:7" ht="24" hidden="1">
      <c r="A247" s="45" t="s">
        <v>371</v>
      </c>
      <c r="B247" s="52" t="s">
        <v>977</v>
      </c>
      <c r="C247" s="250" t="e">
        <f>#REF!</f>
        <v>#REF!</v>
      </c>
      <c r="D247" s="49"/>
      <c r="E247" s="49"/>
      <c r="F247" s="49"/>
      <c r="G247" s="49"/>
    </row>
    <row r="248" spans="1:7" ht="12.75" hidden="1">
      <c r="A248" s="45" t="s">
        <v>978</v>
      </c>
      <c r="B248" s="52" t="s">
        <v>979</v>
      </c>
      <c r="C248" s="250" t="e">
        <f>#REF!</f>
        <v>#REF!</v>
      </c>
      <c r="D248" s="49"/>
      <c r="E248" s="49"/>
      <c r="F248" s="49"/>
      <c r="G248" s="49"/>
    </row>
    <row r="249" spans="1:7" ht="24" hidden="1">
      <c r="A249" s="45" t="s">
        <v>980</v>
      </c>
      <c r="B249" s="52" t="s">
        <v>981</v>
      </c>
      <c r="C249" s="250" t="e">
        <f>#REF!</f>
        <v>#REF!</v>
      </c>
      <c r="D249" s="49"/>
      <c r="E249" s="49"/>
      <c r="F249" s="49"/>
      <c r="G249" s="49"/>
    </row>
    <row r="250" spans="1:7" ht="24" hidden="1">
      <c r="A250" s="45" t="s">
        <v>982</v>
      </c>
      <c r="B250" s="52" t="s">
        <v>983</v>
      </c>
      <c r="C250" s="250" t="e">
        <f>#REF!</f>
        <v>#REF!</v>
      </c>
      <c r="D250" s="49"/>
      <c r="E250" s="49"/>
      <c r="F250" s="49"/>
      <c r="G250" s="49"/>
    </row>
    <row r="251" spans="1:7" ht="36" hidden="1">
      <c r="A251" s="45" t="s">
        <v>984</v>
      </c>
      <c r="B251" s="56" t="s">
        <v>985</v>
      </c>
      <c r="C251" s="250" t="e">
        <f>#REF!</f>
        <v>#REF!</v>
      </c>
      <c r="D251" s="49"/>
      <c r="E251" s="49"/>
      <c r="F251" s="49"/>
      <c r="G251" s="49"/>
    </row>
    <row r="252" spans="1:7" ht="12.75" hidden="1">
      <c r="A252" s="45" t="s">
        <v>986</v>
      </c>
      <c r="B252" s="52" t="s">
        <v>358</v>
      </c>
      <c r="C252" s="250" t="e">
        <f>#REF!</f>
        <v>#REF!</v>
      </c>
      <c r="D252" s="49"/>
      <c r="E252" s="49"/>
      <c r="F252" s="49"/>
      <c r="G252" s="49"/>
    </row>
    <row r="253" spans="1:7" ht="24" hidden="1">
      <c r="A253" s="45" t="s">
        <v>987</v>
      </c>
      <c r="B253" s="52" t="s">
        <v>360</v>
      </c>
      <c r="C253" s="250" t="e">
        <f>#REF!</f>
        <v>#REF!</v>
      </c>
      <c r="D253" s="49"/>
      <c r="E253" s="49"/>
      <c r="F253" s="49"/>
      <c r="G253" s="49"/>
    </row>
    <row r="254" spans="1:7" ht="24" hidden="1">
      <c r="A254" s="45" t="s">
        <v>988</v>
      </c>
      <c r="B254" s="52" t="s">
        <v>362</v>
      </c>
      <c r="C254" s="250" t="e">
        <f>#REF!</f>
        <v>#REF!</v>
      </c>
      <c r="D254" s="49"/>
      <c r="E254" s="49"/>
      <c r="F254" s="49"/>
      <c r="G254" s="49"/>
    </row>
    <row r="255" spans="1:7" ht="12.75" hidden="1">
      <c r="A255" s="45" t="s">
        <v>989</v>
      </c>
      <c r="B255" s="52" t="s">
        <v>370</v>
      </c>
      <c r="C255" s="250" t="e">
        <f>#REF!</f>
        <v>#REF!</v>
      </c>
      <c r="D255" s="49"/>
      <c r="E255" s="49"/>
      <c r="F255" s="49"/>
      <c r="G255" s="49"/>
    </row>
    <row r="256" spans="1:7" ht="24" hidden="1">
      <c r="A256" s="45" t="s">
        <v>990</v>
      </c>
      <c r="B256" s="52" t="s">
        <v>977</v>
      </c>
      <c r="C256" s="250" t="e">
        <f>#REF!</f>
        <v>#REF!</v>
      </c>
      <c r="D256" s="49"/>
      <c r="E256" s="49"/>
      <c r="F256" s="49"/>
      <c r="G256" s="49"/>
    </row>
    <row r="257" spans="1:7" ht="24" hidden="1">
      <c r="A257" s="45" t="s">
        <v>991</v>
      </c>
      <c r="B257" s="52" t="s">
        <v>992</v>
      </c>
      <c r="C257" s="250" t="e">
        <f>#REF!</f>
        <v>#REF!</v>
      </c>
      <c r="D257" s="49"/>
      <c r="E257" s="49"/>
      <c r="F257" s="49"/>
      <c r="G257" s="49"/>
    </row>
    <row r="258" spans="1:7" ht="12.75" hidden="1">
      <c r="A258" s="45" t="s">
        <v>993</v>
      </c>
      <c r="B258" s="52" t="s">
        <v>979</v>
      </c>
      <c r="C258" s="250" t="e">
        <f>#REF!</f>
        <v>#REF!</v>
      </c>
      <c r="D258" s="49"/>
      <c r="E258" s="49"/>
      <c r="F258" s="49"/>
      <c r="G258" s="49"/>
    </row>
    <row r="259" spans="1:7" ht="24" hidden="1">
      <c r="A259" s="45" t="s">
        <v>994</v>
      </c>
      <c r="B259" s="52" t="s">
        <v>981</v>
      </c>
      <c r="C259" s="250" t="e">
        <f>#REF!</f>
        <v>#REF!</v>
      </c>
      <c r="D259" s="49"/>
      <c r="E259" s="49"/>
      <c r="F259" s="49"/>
      <c r="G259" s="49"/>
    </row>
    <row r="260" spans="1:7" ht="24" hidden="1">
      <c r="A260" s="45" t="s">
        <v>995</v>
      </c>
      <c r="B260" s="52" t="s">
        <v>983</v>
      </c>
      <c r="C260" s="250" t="e">
        <f>#REF!</f>
        <v>#REF!</v>
      </c>
      <c r="D260" s="49"/>
      <c r="E260" s="49"/>
      <c r="F260" s="49"/>
      <c r="G260" s="49"/>
    </row>
    <row r="261" spans="1:7" ht="24" hidden="1">
      <c r="A261" s="46" t="s">
        <v>996</v>
      </c>
      <c r="B261" s="51" t="s">
        <v>997</v>
      </c>
      <c r="C261" s="250" t="e">
        <f>#REF!</f>
        <v>#REF!</v>
      </c>
      <c r="D261" s="49"/>
      <c r="E261" s="49"/>
      <c r="F261" s="49"/>
      <c r="G261" s="49"/>
    </row>
    <row r="262" spans="1:7" ht="24" hidden="1">
      <c r="A262" s="45" t="s">
        <v>998</v>
      </c>
      <c r="B262" s="56" t="s">
        <v>946</v>
      </c>
      <c r="C262" s="250" t="e">
        <f>#REF!</f>
        <v>#REF!</v>
      </c>
      <c r="D262" s="49"/>
      <c r="E262" s="49"/>
      <c r="F262" s="49"/>
      <c r="G262" s="49"/>
    </row>
    <row r="263" spans="1:7" ht="24" hidden="1">
      <c r="A263" s="45" t="s">
        <v>947</v>
      </c>
      <c r="B263" s="52" t="s">
        <v>948</v>
      </c>
      <c r="C263" s="250" t="e">
        <f>#REF!</f>
        <v>#REF!</v>
      </c>
      <c r="D263" s="49"/>
      <c r="E263" s="49"/>
      <c r="F263" s="49"/>
      <c r="G263" s="49"/>
    </row>
    <row r="264" spans="1:7" ht="24" hidden="1">
      <c r="A264" s="45" t="s">
        <v>949</v>
      </c>
      <c r="B264" s="52" t="s">
        <v>961</v>
      </c>
      <c r="C264" s="250" t="e">
        <f>#REF!</f>
        <v>#REF!</v>
      </c>
      <c r="D264" s="49"/>
      <c r="E264" s="49"/>
      <c r="F264" s="49"/>
      <c r="G264" s="49"/>
    </row>
    <row r="265" spans="1:7" ht="24" hidden="1">
      <c r="A265" s="45" t="s">
        <v>962</v>
      </c>
      <c r="B265" s="56" t="s">
        <v>963</v>
      </c>
      <c r="C265" s="250" t="e">
        <f>#REF!</f>
        <v>#REF!</v>
      </c>
      <c r="D265" s="49"/>
      <c r="E265" s="49"/>
      <c r="F265" s="49"/>
      <c r="G265" s="49"/>
    </row>
    <row r="266" spans="1:7" ht="24" hidden="1">
      <c r="A266" s="45" t="s">
        <v>964</v>
      </c>
      <c r="B266" s="52" t="s">
        <v>965</v>
      </c>
      <c r="C266" s="250" t="e">
        <f>#REF!</f>
        <v>#REF!</v>
      </c>
      <c r="D266" s="49"/>
      <c r="E266" s="49"/>
      <c r="F266" s="49"/>
      <c r="G266" s="49"/>
    </row>
    <row r="267" spans="1:7" ht="36" hidden="1">
      <c r="A267" s="45" t="s">
        <v>966</v>
      </c>
      <c r="B267" s="52" t="s">
        <v>967</v>
      </c>
      <c r="C267" s="250" t="e">
        <f>#REF!</f>
        <v>#REF!</v>
      </c>
      <c r="D267" s="49"/>
      <c r="E267" s="49"/>
      <c r="F267" s="49"/>
      <c r="G267" s="49"/>
    </row>
    <row r="268" spans="1:7" ht="12.75" hidden="1">
      <c r="A268" s="46" t="s">
        <v>968</v>
      </c>
      <c r="B268" s="51" t="s">
        <v>969</v>
      </c>
      <c r="C268" s="250" t="e">
        <f>#REF!</f>
        <v>#REF!</v>
      </c>
      <c r="D268" s="49"/>
      <c r="E268" s="49"/>
      <c r="F268" s="49"/>
      <c r="G268" s="49"/>
    </row>
    <row r="269" spans="1:7" ht="48" hidden="1">
      <c r="A269" s="45" t="s">
        <v>970</v>
      </c>
      <c r="B269" s="56" t="s">
        <v>971</v>
      </c>
      <c r="C269" s="250" t="e">
        <f>#REF!</f>
        <v>#REF!</v>
      </c>
      <c r="D269" s="49"/>
      <c r="E269" s="49"/>
      <c r="F269" s="49"/>
      <c r="G269" s="49"/>
    </row>
    <row r="270" spans="1:7" ht="24" hidden="1">
      <c r="A270" s="45" t="s">
        <v>972</v>
      </c>
      <c r="B270" s="52" t="s">
        <v>973</v>
      </c>
      <c r="C270" s="250" t="e">
        <f>#REF!</f>
        <v>#REF!</v>
      </c>
      <c r="D270" s="49"/>
      <c r="E270" s="49"/>
      <c r="F270" s="49"/>
      <c r="G270" s="49"/>
    </row>
    <row r="271" spans="1:7" ht="24" hidden="1">
      <c r="A271" s="45" t="s">
        <v>974</v>
      </c>
      <c r="B271" s="52" t="s">
        <v>975</v>
      </c>
      <c r="C271" s="250" t="e">
        <f>#REF!</f>
        <v>#REF!</v>
      </c>
      <c r="D271" s="49"/>
      <c r="E271" s="49"/>
      <c r="F271" s="49"/>
      <c r="G271" s="49"/>
    </row>
    <row r="272" spans="1:7" ht="12.75" hidden="1">
      <c r="A272" s="79"/>
      <c r="B272" s="80" t="s">
        <v>147</v>
      </c>
      <c r="C272" s="249" t="e">
        <f>#REF!</f>
        <v>#REF!</v>
      </c>
      <c r="D272" s="50"/>
      <c r="E272" s="50"/>
      <c r="F272" s="50"/>
      <c r="G272" s="50"/>
    </row>
    <row r="273" spans="1:7" ht="13.5" hidden="1" thickBot="1">
      <c r="A273" s="77"/>
      <c r="B273" s="78" t="s">
        <v>976</v>
      </c>
      <c r="C273" s="251" t="e">
        <f>#REF!</f>
        <v>#REF!</v>
      </c>
      <c r="D273" s="50"/>
      <c r="E273" s="50"/>
      <c r="F273" s="50"/>
      <c r="G273" s="50"/>
    </row>
  </sheetData>
  <sheetProtection/>
  <mergeCells count="14">
    <mergeCell ref="A13:I13"/>
    <mergeCell ref="A14:I14"/>
    <mergeCell ref="A15:I15"/>
    <mergeCell ref="A16:C16"/>
    <mergeCell ref="A12:I12"/>
    <mergeCell ref="B4:C4"/>
    <mergeCell ref="B11:C11"/>
    <mergeCell ref="B3:C3"/>
    <mergeCell ref="B2:C2"/>
    <mergeCell ref="A8:C8"/>
    <mergeCell ref="A5:C5"/>
    <mergeCell ref="A10:C10"/>
    <mergeCell ref="A6:C6"/>
    <mergeCell ref="A9:C9"/>
  </mergeCells>
  <printOptions/>
  <pageMargins left="0.24" right="0" top="0.984251968503937" bottom="3.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2015-01-27T14:18:05Z</cp:lastPrinted>
  <dcterms:created xsi:type="dcterms:W3CDTF">2005-01-25T09:10:50Z</dcterms:created>
  <dcterms:modified xsi:type="dcterms:W3CDTF">2015-03-18T12:40:27Z</dcterms:modified>
  <cp:category/>
  <cp:version/>
  <cp:contentType/>
  <cp:contentStatus/>
</cp:coreProperties>
</file>